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汇总表!$A$3:$AA$75</definedName>
    <definedName name="_xlnm.Print_Titles" localSheetId="0">汇总表!$1:$3</definedName>
  </definedNames>
  <calcPr calcId="144525" fullCalcOnLoad="1"/>
</workbook>
</file>

<file path=xl/sharedStrings.xml><?xml version="1.0" encoding="utf-8"?>
<sst xmlns="http://schemas.openxmlformats.org/spreadsheetml/2006/main" count="591" uniqueCount="360">
  <si>
    <t xml:space="preserve"> </t>
  </si>
  <si>
    <t>资阳市2022年疾病应急救助基金支付情况统计汇总表</t>
  </si>
  <si>
    <t>单位：元</t>
  </si>
  <si>
    <t>申报单位</t>
  </si>
  <si>
    <t>序号</t>
  </si>
  <si>
    <t>患者姓名</t>
  </si>
  <si>
    <t>性别</t>
  </si>
  <si>
    <t>医保类型</t>
  </si>
  <si>
    <t xml:space="preserve">诊断/病种 </t>
  </si>
  <si>
    <t>入出院日期
（救治日期）</t>
  </si>
  <si>
    <t>家庭住址</t>
  </si>
  <si>
    <t>患者总费用（元）</t>
  </si>
  <si>
    <t>预交金</t>
  </si>
  <si>
    <t>医院减免</t>
  </si>
  <si>
    <t>城乡居民（新农合）基保报销</t>
  </si>
  <si>
    <t>补充医保</t>
  </si>
  <si>
    <t>倾斜支付</t>
  </si>
  <si>
    <t>特殊补保</t>
  </si>
  <si>
    <t>民政救助</t>
  </si>
  <si>
    <t>交通事故救助基金</t>
  </si>
  <si>
    <t>大病医疗（含保险公司拨付）</t>
  </si>
  <si>
    <t>应急爱心基金</t>
  </si>
  <si>
    <t>申请基金支付费用（元）</t>
  </si>
  <si>
    <t>申请（已支付）占总金额比例</t>
  </si>
  <si>
    <t>符合求助时间段</t>
  </si>
  <si>
    <t>符合 救助时间段费用总额</t>
  </si>
  <si>
    <t>符合申报金额</t>
  </si>
  <si>
    <t>审核扣款</t>
  </si>
  <si>
    <t>实际基金支付</t>
  </si>
  <si>
    <t>备注</t>
  </si>
  <si>
    <t>资阳市第一人民医院</t>
  </si>
  <si>
    <t>刘涵</t>
  </si>
  <si>
    <t>男</t>
  </si>
  <si>
    <t>自费</t>
  </si>
  <si>
    <t>腹腔感染、休克</t>
  </si>
  <si>
    <t>2021-11-22
2021-12-16</t>
  </si>
  <si>
    <t>丹山镇天池村一组</t>
  </si>
  <si>
    <t>20211123-20211129、20211209-20211214</t>
  </si>
  <si>
    <t>李华</t>
  </si>
  <si>
    <t>女</t>
  </si>
  <si>
    <t>居民</t>
  </si>
  <si>
    <t>失血性休克</t>
  </si>
  <si>
    <t>2020-01-01
2020-01-09</t>
  </si>
  <si>
    <t>雁江区外东街83号</t>
  </si>
  <si>
    <t>20200101-20200103</t>
  </si>
  <si>
    <t>陈康林</t>
  </si>
  <si>
    <t>脱贫户</t>
  </si>
  <si>
    <t>左侧大脑半球脑出血</t>
  </si>
  <si>
    <t>2022-01-16
2022-01-18</t>
  </si>
  <si>
    <t>雁江区祥符镇松树村7组26号</t>
  </si>
  <si>
    <t>全部符合</t>
  </si>
  <si>
    <t>余茂华</t>
  </si>
  <si>
    <t>五保户</t>
  </si>
  <si>
    <t>左侧大脑中动脉瘤破裂出血</t>
  </si>
  <si>
    <t>2022-1-27
2022-2-25</t>
  </si>
  <si>
    <t>雁江区丰裕镇红星村2组50号</t>
  </si>
  <si>
    <t>20220127-20220216</t>
  </si>
  <si>
    <t>黄长林</t>
  </si>
  <si>
    <t>左侧基底区脑出血</t>
  </si>
  <si>
    <t>2021-12-26
2022-2-11</t>
  </si>
  <si>
    <t>雁江区雁江镇花椒村8组23号</t>
  </si>
  <si>
    <t>20211226-20220101</t>
  </si>
  <si>
    <t>郭定前</t>
  </si>
  <si>
    <t>颅内占位伴出血</t>
  </si>
  <si>
    <t>2021-12-29
2022-1-8</t>
  </si>
  <si>
    <t>乐至县金顺镇象龙蟠龙寺村17组</t>
  </si>
  <si>
    <t>曾祥军</t>
  </si>
  <si>
    <t>脾破裂</t>
  </si>
  <si>
    <t>2020-2-27
2020-3-12</t>
  </si>
  <si>
    <t>雁江区丹山镇华光村1组13号</t>
  </si>
  <si>
    <t>20200227-20200229</t>
  </si>
  <si>
    <t>张庭婷</t>
  </si>
  <si>
    <t>精准扶贫</t>
  </si>
  <si>
    <t>休克原因待诊</t>
  </si>
  <si>
    <t>2018-12-01
2018-12-11</t>
  </si>
  <si>
    <t>自贡市沿滩区兴隆镇桃山村4组23号</t>
  </si>
  <si>
    <t>黄正贵</t>
  </si>
  <si>
    <t>I型呼吸衰竭</t>
  </si>
  <si>
    <t>2022-01-11
2022-01-18</t>
  </si>
  <si>
    <t>雁江区南津镇观音岩村十三组</t>
  </si>
  <si>
    <t>20220116-20220117</t>
  </si>
  <si>
    <t>刘绪伍</t>
  </si>
  <si>
    <t>感染性休克</t>
  </si>
  <si>
    <t>2020-06-01
2020-06-28</t>
  </si>
  <si>
    <t>雁江区东锋镇双龙村1组15号</t>
  </si>
  <si>
    <t>林活</t>
  </si>
  <si>
    <t>重型开放性颅脑损伤</t>
  </si>
  <si>
    <t>2016-10-26
2017-02-04</t>
  </si>
  <si>
    <t>雁江区丰裕镇二郎村十组45号</t>
  </si>
  <si>
    <t>20161026-20161101</t>
  </si>
  <si>
    <t>王庆萍</t>
  </si>
  <si>
    <t>急性右侧基底节、颞叶、岛叶脑梗死</t>
  </si>
  <si>
    <t>2020-09-16
2020-09-28</t>
  </si>
  <si>
    <t>建设北路229号</t>
  </si>
  <si>
    <t>20200916-20200918</t>
  </si>
  <si>
    <t>周军才</t>
  </si>
  <si>
    <t>左侧股深动脉断裂伴缺损、左侧股动脉挫伤</t>
  </si>
  <si>
    <t>2022-05-02
2022-06-10</t>
  </si>
  <si>
    <t>雁江区回龙乡巍峰村11组9号</t>
  </si>
  <si>
    <t>20220502-20220525</t>
  </si>
  <si>
    <t>邓红</t>
  </si>
  <si>
    <t>全身多处特重度烧伤</t>
  </si>
  <si>
    <t>2022-01-09
2022-02-25</t>
  </si>
  <si>
    <t>安岳县文化镇新园5组</t>
  </si>
  <si>
    <t>20220109-20220114</t>
  </si>
  <si>
    <t>唐彬</t>
  </si>
  <si>
    <t>腹腔重症感染
双肺炎症
盆腔积液</t>
  </si>
  <si>
    <t>2022-05-28
2022-05-31</t>
  </si>
  <si>
    <t>乐至县佛星镇和平村9组</t>
  </si>
  <si>
    <t>陈建甫</t>
  </si>
  <si>
    <t>城镇三无</t>
  </si>
  <si>
    <t>腹痛待诊</t>
  </si>
  <si>
    <t>2019-08-30
2019-09-26</t>
  </si>
  <si>
    <t>松涛镇五显村十组32号</t>
  </si>
  <si>
    <t>20190830-20190904</t>
  </si>
  <si>
    <t>李燕明</t>
  </si>
  <si>
    <t>开放性颅脑损伤</t>
  </si>
  <si>
    <t>2022-02-11
2022-04-06</t>
  </si>
  <si>
    <t>青川县沙洲镇白水关社区6组7号</t>
  </si>
  <si>
    <t>20220211-20220214</t>
  </si>
  <si>
    <t>魏军</t>
  </si>
  <si>
    <t>低保</t>
  </si>
  <si>
    <t>右侧股骨头缺血坏死术后髋关节周围感染</t>
  </si>
  <si>
    <t>2020-12-31
2021-02-08</t>
  </si>
  <si>
    <t>南津镇擦耳村六组19号</t>
  </si>
  <si>
    <t>20210107-20210109</t>
  </si>
  <si>
    <t>董子华</t>
  </si>
  <si>
    <t>重症肺炎、II型呼吸衰竭、休克待诊，肝功不全</t>
  </si>
  <si>
    <t>2018-01-06
2018-03-22</t>
  </si>
  <si>
    <t>雁江区清水乡青狮沟村4组28号</t>
  </si>
  <si>
    <t>20180106-20180226</t>
  </si>
  <si>
    <t>邓训全</t>
  </si>
  <si>
    <t>腹腔感染、务血尿待诊、肺部感染、呼吸性碱中毒</t>
  </si>
  <si>
    <t>2021-12-13
2021-12-29</t>
  </si>
  <si>
    <t>乐至县童家镇三合涌泉村11组</t>
  </si>
  <si>
    <t>20211213-20211223</t>
  </si>
  <si>
    <t>黎玉琼</t>
  </si>
  <si>
    <t>慢性肾脏5期、尿毒病、宫颈恶性肿瘤、高血压病</t>
  </si>
  <si>
    <t>2021-04-23
2021-05-13</t>
  </si>
  <si>
    <t>乐至县童家镇五通村8组</t>
  </si>
  <si>
    <t>20210424-20210425</t>
  </si>
  <si>
    <t>郑长荣</t>
  </si>
  <si>
    <t>肺部感染、阻塞性睡眠呼吸暂停低通气综合症</t>
  </si>
  <si>
    <t>2021-11-29
2021-12-08</t>
  </si>
  <si>
    <t>雁江区碑记镇龙王庙村7组79号</t>
  </si>
  <si>
    <t>20211129-20211203</t>
  </si>
  <si>
    <t>重度贫血、左孟输尿管移行部结石伴左肾积水、肺部感染、低蛋白血症</t>
  </si>
  <si>
    <t>2019-02-26
2019-03-05</t>
  </si>
  <si>
    <t>雁江区松涛五显村10组32号</t>
  </si>
  <si>
    <t>20190226-20190228</t>
  </si>
  <si>
    <t>腹痛、左侧输尿管结石伴左肾积水、贫血</t>
  </si>
  <si>
    <t>2019-07-02
2019-07-03</t>
  </si>
  <si>
    <t>雁江区松涛五显村10组33号</t>
  </si>
  <si>
    <t>重度贫血、肺部感染、</t>
  </si>
  <si>
    <t>2020-09-13
2020-09-18</t>
  </si>
  <si>
    <t>雁江区松涛五显村10组34号</t>
  </si>
  <si>
    <t>20200913-20200915</t>
  </si>
  <si>
    <t>刘尧</t>
  </si>
  <si>
    <t>心绞痛、心脏神经官能症</t>
  </si>
  <si>
    <t>2019-06-13
2019-06-13</t>
  </si>
  <si>
    <t>雁江区上西后街79号</t>
  </si>
  <si>
    <t>陈文善</t>
  </si>
  <si>
    <t>建档立卡</t>
  </si>
  <si>
    <t>右侧髂内动脉瘤破裂伴腹膜后血肿、失血性休克</t>
  </si>
  <si>
    <t>2021-02-13
2021-02-24</t>
  </si>
  <si>
    <t>雁江区老君镇普光村2组15号</t>
  </si>
  <si>
    <t>20210213-20210215</t>
  </si>
  <si>
    <t>汪树国</t>
  </si>
  <si>
    <t>左小腿坏死性筋膜炎</t>
  </si>
  <si>
    <t xml:space="preserve">2019-03-18
2019-05-08
</t>
  </si>
  <si>
    <t>雁江区堪嘉镇胡石桥村11组27号</t>
  </si>
  <si>
    <t>不通過</t>
  </si>
  <si>
    <t>江新兵</t>
  </si>
  <si>
    <t>重症肺炎、脓毒血症、呼吸衰竭</t>
  </si>
  <si>
    <t>2019-06-23
2019-06-26</t>
  </si>
  <si>
    <t>雁江区回龙乡赵家村3组15号</t>
  </si>
  <si>
    <t>杨美生</t>
  </si>
  <si>
    <t>特困</t>
  </si>
  <si>
    <t>膀胱肿瘤伴出血、重度贫血</t>
  </si>
  <si>
    <t>2020-02-17
2020-03-15</t>
  </si>
  <si>
    <t>雁江区新场乡长兴村6组85号</t>
  </si>
  <si>
    <t>20200217-20200220</t>
  </si>
  <si>
    <t>周春贵</t>
  </si>
  <si>
    <t>冠状动脉粥样硬化心脏病、心肌梗死、恶性心律失常、心源性休克</t>
  </si>
  <si>
    <t>2022-05-10
2022-05-15</t>
  </si>
  <si>
    <t>雁江区响水村4组4号</t>
  </si>
  <si>
    <t>姚素琼</t>
  </si>
  <si>
    <t>急性胰腺炎</t>
  </si>
  <si>
    <t>2022-05-25
2022-06-14</t>
  </si>
  <si>
    <t>乐至县宝林镇华严村</t>
  </si>
  <si>
    <t>20220525-20220612</t>
  </si>
  <si>
    <t>申良成</t>
  </si>
  <si>
    <t>脑出血</t>
  </si>
  <si>
    <t>2022-09-23
2022-10-17</t>
  </si>
  <si>
    <t>松涛镇进士村4</t>
  </si>
  <si>
    <t>20220923-20220926</t>
  </si>
  <si>
    <t>余志仙</t>
  </si>
  <si>
    <t>双侧小脑半球出血</t>
  </si>
  <si>
    <t>2022-08-03
2022-08-05</t>
  </si>
  <si>
    <t>松涛镇书台村三组15号</t>
  </si>
  <si>
    <t>刘双明</t>
  </si>
  <si>
    <t>右侧股骨上段粉粹性骨折</t>
  </si>
  <si>
    <t>2022-09-11
2022-10-17</t>
  </si>
  <si>
    <t>松涛镇盐井村5组</t>
  </si>
  <si>
    <t>未通過</t>
  </si>
  <si>
    <t>2022-06-10
2022-07-04</t>
  </si>
  <si>
    <t>20220614-20220615</t>
  </si>
  <si>
    <t>田良清</t>
  </si>
  <si>
    <t>重度贫血</t>
  </si>
  <si>
    <t>2022-07-13
2022-08-08</t>
  </si>
  <si>
    <t>迎接镇化龙村三组24号</t>
  </si>
  <si>
    <t>20220715-20220717</t>
  </si>
  <si>
    <t>沈守翠</t>
  </si>
  <si>
    <t>重症肺炎</t>
  </si>
  <si>
    <t>2022-01-01
2022-01-22</t>
  </si>
  <si>
    <t>陕西省安康市镇坪县牛头店镇水晶坪村三组</t>
  </si>
  <si>
    <t>20220101-20220107</t>
  </si>
  <si>
    <t>李顺</t>
  </si>
  <si>
    <t>乙肝肝硬化失代偿期</t>
  </si>
  <si>
    <t>2022-10-29
2022-11-15</t>
  </si>
  <si>
    <t>乐至县中和场镇人民村3组1号</t>
  </si>
  <si>
    <t>合计</t>
  </si>
  <si>
    <t>资阳市人民医院</t>
  </si>
  <si>
    <t>王兴</t>
  </si>
  <si>
    <t>居民医保</t>
  </si>
  <si>
    <t>结肠息肉</t>
  </si>
  <si>
    <t>2022.2.8-2022.2.19</t>
  </si>
  <si>
    <t>雁江区回龙乡合村二组</t>
  </si>
  <si>
    <t>20220208-20220210</t>
  </si>
  <si>
    <t>陈代福</t>
  </si>
  <si>
    <t>胃平滑肌瘤</t>
  </si>
  <si>
    <t>2022.5.16-2022.6.20</t>
  </si>
  <si>
    <t>雁江区中和镇广德村三组3号</t>
  </si>
  <si>
    <t>20220519-20220523</t>
  </si>
  <si>
    <t>资阳市精神病医院</t>
  </si>
  <si>
    <t>邵远桃</t>
  </si>
  <si>
    <t>五保</t>
  </si>
  <si>
    <t>2022-04-18
2022-06-15</t>
  </si>
  <si>
    <t>雁江区伍隍镇铺子村5组</t>
  </si>
  <si>
    <t>20220601-20220615</t>
  </si>
  <si>
    <t>死亡</t>
  </si>
  <si>
    <t>罗素容</t>
  </si>
  <si>
    <t>急性左心衰、瓣膜性心脏病</t>
  </si>
  <si>
    <t>2022-07-30 2022-09-06</t>
  </si>
  <si>
    <t>雁江区南津镇</t>
  </si>
  <si>
    <t>20220803-20220810</t>
  </si>
  <si>
    <t>出院</t>
  </si>
  <si>
    <t>尹魁发</t>
  </si>
  <si>
    <t>脓毒血症、感染性休克</t>
  </si>
  <si>
    <t>2022-04-14
2022-05-06</t>
  </si>
  <si>
    <t>雁江区中和镇凉风村</t>
  </si>
  <si>
    <t>20220505-2022050620220414-20220417</t>
  </si>
  <si>
    <t>尹建祥</t>
  </si>
  <si>
    <t>呼吸衰竭休克</t>
  </si>
  <si>
    <t>2022-03-28
2022-05-06</t>
  </si>
  <si>
    <t>雁江区老君镇双河村</t>
  </si>
  <si>
    <t>20220403-20220407</t>
  </si>
  <si>
    <t>蓝纪华</t>
  </si>
  <si>
    <t>2022-05-12
2022-05-20</t>
  </si>
  <si>
    <t>雁江区保和镇花溪村</t>
  </si>
  <si>
    <t>20220517-20220520</t>
  </si>
  <si>
    <t>杜九勋</t>
  </si>
  <si>
    <t>肺性脑病</t>
  </si>
  <si>
    <t>2022-08-7
2022-09-27</t>
  </si>
  <si>
    <t>雁江区碑记镇同意村</t>
  </si>
  <si>
    <t>20220807-20220814</t>
  </si>
  <si>
    <t>贺刚全</t>
  </si>
  <si>
    <t>2022-05-11
2022-05-18</t>
  </si>
  <si>
    <t>雁江区丹山镇胡家村</t>
  </si>
  <si>
    <t>20220518-20220518</t>
  </si>
  <si>
    <t>熊学荣</t>
  </si>
  <si>
    <t>AECOPD，呼吸衰竭</t>
  </si>
  <si>
    <t>2022-06-29
2022-07-23</t>
  </si>
  <si>
    <t>雁江区保和镇四方碑</t>
  </si>
  <si>
    <t>20220701-20220706</t>
  </si>
  <si>
    <t>周明文</t>
  </si>
  <si>
    <t>心源性休克</t>
  </si>
  <si>
    <t>2022-07-20
2022-08-05</t>
  </si>
  <si>
    <t>雁江区迎接镇大河村</t>
  </si>
  <si>
    <t>20220720-20220805</t>
  </si>
  <si>
    <t>张雪晒</t>
  </si>
  <si>
    <t>慢性组赛性肺病急性加重期</t>
  </si>
  <si>
    <t>2022-08-15
2022-09-15</t>
  </si>
  <si>
    <t>雁江区伍隍镇高庙村</t>
  </si>
  <si>
    <t>20220825-20220827</t>
  </si>
  <si>
    <t>王良玉</t>
  </si>
  <si>
    <t>2022-08-15
2022-08-28</t>
  </si>
  <si>
    <t>雁江区保和镇永协村</t>
  </si>
  <si>
    <t>20220826-20220828</t>
  </si>
  <si>
    <t>吴承龙</t>
  </si>
  <si>
    <t>重症肺炎，呼吸衰竭</t>
  </si>
  <si>
    <t>2022-08-18
2022-09-04</t>
  </si>
  <si>
    <t>雁江区保和镇长岭街</t>
  </si>
  <si>
    <t>20220818-20220904</t>
  </si>
  <si>
    <t>王有山</t>
  </si>
  <si>
    <t>2022-08-02
2022-08-20</t>
  </si>
  <si>
    <t>雁江区迎接镇黄板村</t>
  </si>
  <si>
    <t>20220817-20220820</t>
  </si>
  <si>
    <t>曾才元</t>
  </si>
  <si>
    <t>AECOPD，肺性脑病</t>
  </si>
  <si>
    <t>2022-06-17
2022-07-10</t>
  </si>
  <si>
    <t>雁江区碑记镇严家村</t>
  </si>
  <si>
    <t>20220705-20220710</t>
  </si>
  <si>
    <t>江德明</t>
  </si>
  <si>
    <t>消化道出血</t>
  </si>
  <si>
    <t>2022-07-24
2022-08-02</t>
  </si>
  <si>
    <t>20220724-20220726</t>
  </si>
  <si>
    <t>张克田</t>
  </si>
  <si>
    <t>颅脑损伤、严重多发创伤</t>
  </si>
  <si>
    <t>2022-07-4
2022-07-26</t>
  </si>
  <si>
    <t>雁江区忠义镇</t>
  </si>
  <si>
    <t>20220704-20220712</t>
  </si>
  <si>
    <t>张祖报</t>
  </si>
  <si>
    <t>肺部感染</t>
  </si>
  <si>
    <t>2022-04-26
2022-07-25</t>
  </si>
  <si>
    <t>20220426-20220429</t>
  </si>
  <si>
    <t>罗联周</t>
  </si>
  <si>
    <t>意识障碍</t>
  </si>
  <si>
    <t>2022-08-01
2022-08-14</t>
  </si>
  <si>
    <t>雁江区伍隍镇</t>
  </si>
  <si>
    <t>20220801-20220803</t>
  </si>
  <si>
    <t>蒋锡彬</t>
  </si>
  <si>
    <t>2022-07-09
2022-08-14</t>
  </si>
  <si>
    <t>雁江区中和镇罗汉村</t>
  </si>
  <si>
    <t>20220725-20220727</t>
  </si>
  <si>
    <t>陈建国</t>
  </si>
  <si>
    <t>2022-07-18
2022-09-06</t>
  </si>
  <si>
    <t>雁江区回龙乡</t>
  </si>
  <si>
    <t>20220904-20220906</t>
  </si>
  <si>
    <t>资阳市中医医院</t>
  </si>
  <si>
    <t>纪定福</t>
  </si>
  <si>
    <t>医保</t>
  </si>
  <si>
    <t>急性前间壁心肌梗死</t>
  </si>
  <si>
    <t>2022-06-14 2022-06-28</t>
  </si>
  <si>
    <t>雁江区东峰镇大田村7组30号</t>
  </si>
  <si>
    <t>20220624-20220628</t>
  </si>
  <si>
    <t>魏有德</t>
  </si>
  <si>
    <t>重型闭合性颅脑损伤</t>
  </si>
  <si>
    <t>2022-06-17 2022-07-06</t>
  </si>
  <si>
    <t>雁江区小院镇柏林村8组70号</t>
  </si>
  <si>
    <t>20220617-20220621</t>
  </si>
  <si>
    <t>蔡永才</t>
  </si>
  <si>
    <t>2022-08-10 2022-08-22</t>
  </si>
  <si>
    <t>雁江区小院镇黄桷村17组9号</t>
  </si>
  <si>
    <t>20220810-20220822</t>
  </si>
  <si>
    <t>宋良才</t>
  </si>
  <si>
    <t>热射病</t>
  </si>
  <si>
    <t>2022-07-17 2022-07-23</t>
  </si>
  <si>
    <t>雁江区堪嘉镇孝义村1组33号</t>
  </si>
  <si>
    <t>20220717-20220723</t>
  </si>
  <si>
    <t>郑红玉</t>
  </si>
  <si>
    <t>无</t>
  </si>
  <si>
    <t>2022-08-11 2022-08-23</t>
  </si>
  <si>
    <t>雁江区伍隍镇红庙村9组</t>
  </si>
  <si>
    <t>20220811-20220816</t>
  </si>
  <si>
    <t>郭光军</t>
  </si>
  <si>
    <t>缺血缺氧性脑病</t>
  </si>
  <si>
    <t>2022-08-16 2022-09-06</t>
  </si>
  <si>
    <t>雁江区伍隍镇印合村8组14号</t>
  </si>
  <si>
    <t>总合计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</si>
</sst>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仿宋"/>
      <family val="3"/>
      <charset val="134"/>
    </font>
    <font>
      <sz val="9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name val="仿宋"/>
      <family val="3"/>
      <charset val="134"/>
    </font>
    <font>
      <sz val="24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24" fillId="25" borderId="12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37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2" fillId="38" borderId="12" applyNumberFormat="false" applyAlignment="false" applyProtection="false">
      <alignment vertical="center"/>
    </xf>
    <xf numFmtId="0" fontId="27" fillId="25" borderId="13" applyNumberFormat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8" fillId="36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6" fillId="0" borderId="0" xfId="0" applyFont="true">
      <alignment vertical="center"/>
    </xf>
    <xf numFmtId="0" fontId="7" fillId="0" borderId="0" xfId="0" applyFont="true">
      <alignment vertical="center"/>
    </xf>
    <xf numFmtId="10" fontId="0" fillId="0" borderId="0" xfId="0" applyNumberFormat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178" fontId="0" fillId="0" borderId="0" xfId="0" applyNumberFormat="true">
      <alignment vertical="center"/>
    </xf>
    <xf numFmtId="0" fontId="2" fillId="0" borderId="0" xfId="0" applyFont="true" applyFill="true" applyBorder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Border="true" applyAlignment="true">
      <alignment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4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4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>
      <alignment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>
      <alignment vertical="center"/>
    </xf>
    <xf numFmtId="0" fontId="13" fillId="3" borderId="2" xfId="0" applyFont="true" applyFill="true" applyBorder="true" applyAlignment="true">
      <alignment horizontal="center" vertical="center"/>
    </xf>
    <xf numFmtId="0" fontId="13" fillId="3" borderId="3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vertical="center" wrapText="true"/>
    </xf>
    <xf numFmtId="0" fontId="9" fillId="0" borderId="0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vertical="center"/>
    </xf>
    <xf numFmtId="0" fontId="10" fillId="3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vertical="center" wrapText="true"/>
    </xf>
    <xf numFmtId="0" fontId="13" fillId="3" borderId="4" xfId="0" applyFont="true" applyFill="true" applyBorder="true" applyAlignment="true">
      <alignment horizontal="center" vertical="center"/>
    </xf>
    <xf numFmtId="177" fontId="9" fillId="0" borderId="0" xfId="0" applyNumberFormat="true" applyFont="true" applyFill="true" applyBorder="true" applyAlignment="true">
      <alignment vertical="center"/>
    </xf>
    <xf numFmtId="0" fontId="2" fillId="3" borderId="5" xfId="0" applyFont="true" applyFill="true" applyBorder="true" applyAlignment="true">
      <alignment horizontal="center" vertical="center" wrapText="true"/>
    </xf>
    <xf numFmtId="177" fontId="2" fillId="3" borderId="5" xfId="0" applyNumberFormat="true" applyFont="true" applyFill="true" applyBorder="true" applyAlignment="true">
      <alignment horizontal="center" vertical="center" wrapText="true"/>
    </xf>
    <xf numFmtId="178" fontId="10" fillId="0" borderId="1" xfId="0" applyNumberFormat="true" applyFont="true" applyFill="true" applyBorder="true" applyAlignment="true">
      <alignment horizontal="center" vertical="center" wrapText="true"/>
    </xf>
    <xf numFmtId="178" fontId="11" fillId="0" borderId="1" xfId="0" applyNumberFormat="true" applyFont="true" applyFill="true" applyBorder="true" applyAlignment="true">
      <alignment horizontal="center" vertical="center" wrapText="true"/>
    </xf>
    <xf numFmtId="178" fontId="10" fillId="0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Border="true" applyAlignment="true">
      <alignment horizontal="center" vertical="center"/>
    </xf>
    <xf numFmtId="178" fontId="12" fillId="0" borderId="1" xfId="0" applyNumberFormat="true" applyFont="true" applyBorder="true" applyAlignment="true">
      <alignment horizontal="center" vertical="center"/>
    </xf>
    <xf numFmtId="178" fontId="13" fillId="3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vertical="center"/>
    </xf>
    <xf numFmtId="0" fontId="2" fillId="3" borderId="6" xfId="0" applyFont="true" applyFill="true" applyBorder="true" applyAlignment="true">
      <alignment horizontal="center" vertical="center" wrapText="true"/>
    </xf>
    <xf numFmtId="10" fontId="8" fillId="0" borderId="0" xfId="0" applyNumberFormat="true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/>
    </xf>
    <xf numFmtId="178" fontId="8" fillId="0" borderId="0" xfId="0" applyNumberFormat="true" applyFont="true" applyFill="true" applyAlignment="true">
      <alignment horizontal="center" vertical="center"/>
    </xf>
    <xf numFmtId="10" fontId="15" fillId="0" borderId="0" xfId="0" applyNumberFormat="true" applyFont="true" applyFill="true" applyBorder="true" applyAlignment="true">
      <alignment vertical="center"/>
    </xf>
    <xf numFmtId="0" fontId="15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178" fontId="15" fillId="0" borderId="0" xfId="0" applyNumberFormat="true" applyFont="true" applyFill="true" applyBorder="true" applyAlignment="true">
      <alignment vertical="center"/>
    </xf>
    <xf numFmtId="10" fontId="2" fillId="3" borderId="6" xfId="0" applyNumberFormat="true" applyFont="true" applyFill="true" applyBorder="true" applyAlignment="true">
      <alignment horizontal="center" vertical="center" wrapText="true"/>
    </xf>
    <xf numFmtId="0" fontId="2" fillId="5" borderId="6" xfId="0" applyFont="true" applyFill="true" applyBorder="true" applyAlignment="true">
      <alignment horizontal="center" vertical="center" wrapText="true"/>
    </xf>
    <xf numFmtId="178" fontId="2" fillId="3" borderId="6" xfId="0" applyNumberFormat="true" applyFont="true" applyFill="true" applyBorder="true" applyAlignment="true">
      <alignment horizontal="center" vertical="center" wrapText="true"/>
    </xf>
    <xf numFmtId="10" fontId="10" fillId="0" borderId="1" xfId="0" applyNumberFormat="true" applyFont="true" applyFill="true" applyBorder="true" applyAlignment="true">
      <alignment horizontal="center" vertical="center" wrapText="true"/>
    </xf>
    <xf numFmtId="178" fontId="10" fillId="5" borderId="1" xfId="0" applyNumberFormat="true" applyFont="true" applyFill="true" applyBorder="true" applyAlignment="true">
      <alignment horizontal="center" vertical="center" wrapText="true"/>
    </xf>
    <xf numFmtId="178" fontId="12" fillId="5" borderId="1" xfId="0" applyNumberFormat="true" applyFont="true" applyFill="true" applyBorder="true" applyAlignment="true">
      <alignment horizontal="center" vertical="center" wrapText="true"/>
    </xf>
    <xf numFmtId="178" fontId="10" fillId="5" borderId="1" xfId="0" applyNumberFormat="true" applyFont="true" applyFill="true" applyBorder="true" applyAlignment="true">
      <alignment horizontal="center" vertical="center"/>
    </xf>
    <xf numFmtId="178" fontId="7" fillId="5" borderId="1" xfId="0" applyNumberFormat="true" applyFont="true" applyFill="true" applyBorder="true" applyAlignment="true">
      <alignment horizontal="center" vertical="center"/>
    </xf>
    <xf numFmtId="178" fontId="12" fillId="0" borderId="1" xfId="0" applyNumberFormat="true" applyFont="true" applyBorder="true" applyAlignment="true">
      <alignment horizontal="center" vertical="center" wrapText="true"/>
    </xf>
    <xf numFmtId="178" fontId="12" fillId="5" borderId="1" xfId="0" applyNumberFormat="true" applyFont="true" applyFill="true" applyBorder="true" applyAlignment="true">
      <alignment horizontal="center" vertical="center"/>
    </xf>
    <xf numFmtId="178" fontId="13" fillId="3" borderId="1" xfId="0" applyNumberFormat="true" applyFont="true" applyFill="true" applyBorder="true" applyAlignment="true">
      <alignment horizontal="center" vertical="center" wrapText="true"/>
    </xf>
    <xf numFmtId="178" fontId="13" fillId="5" borderId="1" xfId="0" applyNumberFormat="true" applyFont="true" applyFill="true" applyBorder="true" applyAlignment="true">
      <alignment horizontal="center" vertical="center"/>
    </xf>
    <xf numFmtId="178" fontId="10" fillId="6" borderId="1" xfId="0" applyNumberFormat="true" applyFont="true" applyFill="true" applyBorder="true" applyAlignment="true">
      <alignment horizontal="center" vertical="center" wrapText="true"/>
    </xf>
    <xf numFmtId="178" fontId="0" fillId="5" borderId="1" xfId="0" applyNumberFormat="true" applyFill="true" applyBorder="true" applyAlignment="true">
      <alignment horizontal="center" vertical="center"/>
    </xf>
    <xf numFmtId="178" fontId="7" fillId="5" borderId="1" xfId="0" applyNumberFormat="true" applyFont="true" applyFill="true" applyBorder="true" applyAlignment="true">
      <alignment horizontal="center" vertical="center" wrapText="true"/>
    </xf>
    <xf numFmtId="176" fontId="15" fillId="0" borderId="0" xfId="0" applyNumberFormat="true" applyFont="true" applyFill="true" applyBorder="true" applyAlignment="true">
      <alignment vertical="center"/>
    </xf>
    <xf numFmtId="0" fontId="2" fillId="7" borderId="5" xfId="0" applyFont="true" applyFill="true" applyBorder="true" applyAlignment="true">
      <alignment horizontal="center" vertical="center" wrapText="true"/>
    </xf>
    <xf numFmtId="176" fontId="2" fillId="7" borderId="5" xfId="0" applyNumberFormat="true" applyFont="true" applyFill="true" applyBorder="true" applyAlignment="true">
      <alignment horizontal="center" vertical="center" wrapText="true"/>
    </xf>
    <xf numFmtId="176" fontId="2" fillId="3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3" borderId="1" xfId="0" applyFont="true" applyFill="true" applyBorder="true" applyAlignment="true">
      <alignment horizontal="center" vertical="center"/>
    </xf>
    <xf numFmtId="178" fontId="7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6" fillId="3" borderId="2" xfId="0" applyFont="true" applyFill="true" applyBorder="true" applyAlignment="true">
      <alignment horizontal="center" vertical="center" wrapText="true"/>
    </xf>
    <xf numFmtId="0" fontId="16" fillId="3" borderId="3" xfId="0" applyFont="true" applyFill="true" applyBorder="true" applyAlignment="true">
      <alignment horizontal="center" vertical="center" wrapText="true"/>
    </xf>
    <xf numFmtId="0" fontId="13" fillId="8" borderId="1" xfId="0" applyFont="true" applyFill="true" applyBorder="true" applyAlignment="true">
      <alignment horizontal="center" vertical="center"/>
    </xf>
    <xf numFmtId="0" fontId="16" fillId="3" borderId="4" xfId="0" applyFont="true" applyFill="true" applyBorder="true" applyAlignment="true">
      <alignment horizontal="center" vertical="center" wrapText="true"/>
    </xf>
    <xf numFmtId="0" fontId="13" fillId="8" borderId="1" xfId="0" applyFont="true" applyFill="true" applyBorder="true" applyAlignment="true">
      <alignment horizontal="center" vertical="center"/>
    </xf>
    <xf numFmtId="178" fontId="7" fillId="5" borderId="1" xfId="0" applyNumberFormat="true" applyFont="true" applyFill="true" applyBorder="true" applyAlignment="true">
      <alignment horizontal="center" vertical="center"/>
    </xf>
    <xf numFmtId="178" fontId="13" fillId="8" borderId="1" xfId="0" applyNumberFormat="true" applyFont="true" applyFill="true" applyBorder="true" applyAlignment="true">
      <alignment horizontal="center" vertical="center"/>
    </xf>
    <xf numFmtId="0" fontId="16" fillId="3" borderId="1" xfId="0" applyFont="true" applyFill="true" applyBorder="true" applyAlignment="true">
      <alignment horizontal="center" vertical="center"/>
    </xf>
    <xf numFmtId="0" fontId="0" fillId="8" borderId="1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99CC00"/>
      <color rgb="0000B050"/>
      <color rgb="00FFFFFF"/>
      <color rgb="000D0D0D"/>
      <color rgb="00E7E6E6"/>
      <color rgb="00FF0000"/>
      <color rgb="00FFE699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A76"/>
  <sheetViews>
    <sheetView tabSelected="1" zoomScale="85" zoomScaleNormal="85" topLeftCell="E1" workbookViewId="0">
      <pane ySplit="3" topLeftCell="A4" activePane="bottomLeft" state="frozen"/>
      <selection/>
      <selection pane="bottomLeft" activeCell="T10" sqref="T10"/>
    </sheetView>
  </sheetViews>
  <sheetFormatPr defaultColWidth="9" defaultRowHeight="13.5"/>
  <cols>
    <col min="1" max="1" width="7.1" customWidth="true"/>
    <col min="2" max="2" width="5.125" style="8" customWidth="true"/>
    <col min="3" max="3" width="5.5" customWidth="true"/>
    <col min="4" max="4" width="3.625" customWidth="true"/>
    <col min="5" max="5" width="4.75" customWidth="true"/>
    <col min="6" max="6" width="8.59166666666667" customWidth="true"/>
    <col min="7" max="7" width="10.2916666666667" customWidth="true"/>
    <col min="8" max="8" width="7.25833333333333" customWidth="true"/>
    <col min="9" max="9" width="10.15" customWidth="true"/>
    <col min="10" max="10" width="8.225" customWidth="true"/>
    <col min="11" max="11" width="11.1" customWidth="true"/>
    <col min="12" max="12" width="12.1416666666667" customWidth="true"/>
    <col min="13" max="13" width="9.625" customWidth="true"/>
    <col min="14" max="14" width="9.925" customWidth="true"/>
    <col min="15" max="15" width="11.2583333333333" customWidth="true"/>
    <col min="16" max="16" width="11.2166666666667" customWidth="true"/>
    <col min="17" max="17" width="6" customWidth="true"/>
    <col min="18" max="18" width="11.2166666666667" customWidth="true"/>
    <col min="19" max="19" width="6" customWidth="true"/>
    <col min="20" max="20" width="12" customWidth="true"/>
    <col min="21" max="21" width="12" style="9" customWidth="true"/>
    <col min="22" max="22" width="10.7333333333333" style="10" customWidth="true"/>
    <col min="23" max="23" width="10.875" style="11" customWidth="true"/>
    <col min="24" max="24" width="7.5" style="12" customWidth="true"/>
    <col min="25" max="25" width="7.775" customWidth="true"/>
    <col min="26" max="26" width="7.5" customWidth="true"/>
    <col min="27" max="27" width="4.625" customWidth="true"/>
  </cols>
  <sheetData>
    <row r="1" s="1" customFormat="true" ht="27" customHeight="true" spans="2:27">
      <c r="B1" s="13" t="s">
        <v>0</v>
      </c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49"/>
      <c r="V1" s="50"/>
      <c r="W1" s="51"/>
      <c r="X1" s="52"/>
      <c r="Y1" s="14"/>
      <c r="Z1" s="14"/>
      <c r="AA1" s="14"/>
    </row>
    <row r="2" s="1" customFormat="true" ht="25" customHeight="true" spans="2:27">
      <c r="B2" s="13"/>
      <c r="C2" s="15"/>
      <c r="D2" s="15"/>
      <c r="E2" s="15"/>
      <c r="F2" s="31"/>
      <c r="G2" s="15"/>
      <c r="H2" s="32"/>
      <c r="I2" s="15"/>
      <c r="J2" s="37"/>
      <c r="K2" s="32"/>
      <c r="L2" s="32"/>
      <c r="M2" s="32"/>
      <c r="N2" s="32"/>
      <c r="O2" s="32"/>
      <c r="P2" s="32"/>
      <c r="Q2" s="32"/>
      <c r="R2" s="32"/>
      <c r="S2" s="32"/>
      <c r="T2" s="47"/>
      <c r="U2" s="53"/>
      <c r="V2" s="54"/>
      <c r="W2" s="55" t="s">
        <v>2</v>
      </c>
      <c r="X2" s="56"/>
      <c r="Y2" s="47"/>
      <c r="Z2" s="47"/>
      <c r="AA2" s="72"/>
    </row>
    <row r="3" s="2" customFormat="true" ht="38.25" spans="1:27">
      <c r="A3" s="16" t="s">
        <v>3</v>
      </c>
      <c r="B3" s="16" t="s">
        <v>4</v>
      </c>
      <c r="C3" s="17" t="s">
        <v>5</v>
      </c>
      <c r="D3" s="17" t="s">
        <v>6</v>
      </c>
      <c r="E3" s="33" t="s">
        <v>7</v>
      </c>
      <c r="F3" s="17" t="s">
        <v>8</v>
      </c>
      <c r="G3" s="17" t="s">
        <v>9</v>
      </c>
      <c r="H3" s="17" t="s">
        <v>10</v>
      </c>
      <c r="I3" s="38" t="s">
        <v>11</v>
      </c>
      <c r="J3" s="39" t="s">
        <v>12</v>
      </c>
      <c r="K3" s="38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38" t="s">
        <v>19</v>
      </c>
      <c r="R3" s="38" t="s">
        <v>20</v>
      </c>
      <c r="S3" s="38" t="s">
        <v>21</v>
      </c>
      <c r="T3" s="48" t="s">
        <v>22</v>
      </c>
      <c r="U3" s="57" t="s">
        <v>23</v>
      </c>
      <c r="V3" s="48" t="s">
        <v>24</v>
      </c>
      <c r="W3" s="58" t="s">
        <v>25</v>
      </c>
      <c r="X3" s="59" t="s">
        <v>26</v>
      </c>
      <c r="Y3" s="73" t="s">
        <v>27</v>
      </c>
      <c r="Z3" s="74" t="s">
        <v>28</v>
      </c>
      <c r="AA3" s="75" t="s">
        <v>29</v>
      </c>
    </row>
    <row r="4" s="3" customFormat="true" ht="52" customHeight="true" spans="1:27">
      <c r="A4" s="18" t="s">
        <v>30</v>
      </c>
      <c r="B4" s="18">
        <v>1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40">
        <v>65337.98</v>
      </c>
      <c r="J4" s="40">
        <v>0</v>
      </c>
      <c r="K4" s="40"/>
      <c r="L4" s="40"/>
      <c r="M4" s="40"/>
      <c r="N4" s="40"/>
      <c r="O4" s="40"/>
      <c r="P4" s="40"/>
      <c r="Q4" s="40"/>
      <c r="R4" s="40"/>
      <c r="S4" s="40"/>
      <c r="T4" s="40">
        <v>65337.98</v>
      </c>
      <c r="U4" s="60">
        <f>T4/I4</f>
        <v>1</v>
      </c>
      <c r="V4" s="40" t="s">
        <v>37</v>
      </c>
      <c r="W4" s="61">
        <v>52206.77</v>
      </c>
      <c r="X4" s="40">
        <f>W4*U4</f>
        <v>52206.77</v>
      </c>
      <c r="Y4" s="40">
        <v>7</v>
      </c>
      <c r="Z4" s="40">
        <f t="shared" ref="Z4:Z51" si="0">X4-Y4</f>
        <v>52199.77</v>
      </c>
      <c r="AA4" s="19"/>
    </row>
    <row r="5" s="3" customFormat="true" ht="38.25" spans="1:27">
      <c r="A5" s="18" t="s">
        <v>30</v>
      </c>
      <c r="B5" s="20">
        <v>2</v>
      </c>
      <c r="C5" s="20" t="s">
        <v>38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43</v>
      </c>
      <c r="I5" s="40">
        <v>43943.18</v>
      </c>
      <c r="J5" s="40">
        <v>1500</v>
      </c>
      <c r="K5" s="40"/>
      <c r="L5" s="40">
        <v>21249.62</v>
      </c>
      <c r="M5" s="40"/>
      <c r="N5" s="40"/>
      <c r="O5" s="40"/>
      <c r="P5" s="40"/>
      <c r="Q5" s="40"/>
      <c r="R5" s="40"/>
      <c r="S5" s="40"/>
      <c r="T5" s="40">
        <v>21193.56</v>
      </c>
      <c r="U5" s="60">
        <f t="shared" ref="U5:U36" si="1">T5/I5</f>
        <v>0.48229463593668</v>
      </c>
      <c r="V5" s="40" t="s">
        <v>44</v>
      </c>
      <c r="W5" s="61">
        <v>37622.08</v>
      </c>
      <c r="X5" s="40">
        <f>W5*U5</f>
        <v>18144.9273767807</v>
      </c>
      <c r="Y5" s="40">
        <v>36.25</v>
      </c>
      <c r="Z5" s="40">
        <f t="shared" si="0"/>
        <v>18108.6773767807</v>
      </c>
      <c r="AA5" s="18"/>
    </row>
    <row r="6" s="3" customFormat="true" ht="33" customHeight="true" spans="1:27">
      <c r="A6" s="18" t="s">
        <v>30</v>
      </c>
      <c r="B6" s="20">
        <v>3</v>
      </c>
      <c r="C6" s="19" t="s">
        <v>45</v>
      </c>
      <c r="D6" s="19" t="s">
        <v>32</v>
      </c>
      <c r="E6" s="19" t="s">
        <v>46</v>
      </c>
      <c r="F6" s="19" t="s">
        <v>47</v>
      </c>
      <c r="G6" s="19" t="s">
        <v>48</v>
      </c>
      <c r="H6" s="19" t="s">
        <v>49</v>
      </c>
      <c r="I6" s="40">
        <v>9298</v>
      </c>
      <c r="J6" s="40">
        <v>0</v>
      </c>
      <c r="K6" s="40"/>
      <c r="L6" s="40">
        <v>3554.57</v>
      </c>
      <c r="M6" s="40"/>
      <c r="N6" s="40"/>
      <c r="O6" s="40"/>
      <c r="P6" s="40"/>
      <c r="Q6" s="40"/>
      <c r="R6" s="40"/>
      <c r="S6" s="40"/>
      <c r="T6" s="40">
        <v>5743.43</v>
      </c>
      <c r="U6" s="60"/>
      <c r="V6" s="40" t="s">
        <v>50</v>
      </c>
      <c r="W6" s="61"/>
      <c r="X6" s="40">
        <f>T6</f>
        <v>5743.43</v>
      </c>
      <c r="Y6" s="40">
        <v>10</v>
      </c>
      <c r="Z6" s="40">
        <f t="shared" si="0"/>
        <v>5733.43</v>
      </c>
      <c r="AA6" s="19"/>
    </row>
    <row r="7" s="3" customFormat="true" ht="33" customHeight="true" spans="1:27">
      <c r="A7" s="19" t="s">
        <v>30</v>
      </c>
      <c r="B7" s="20">
        <v>4</v>
      </c>
      <c r="C7" s="19" t="s">
        <v>51</v>
      </c>
      <c r="D7" s="19" t="s">
        <v>32</v>
      </c>
      <c r="E7" s="19" t="s">
        <v>52</v>
      </c>
      <c r="F7" s="19" t="s">
        <v>53</v>
      </c>
      <c r="G7" s="19" t="s">
        <v>54</v>
      </c>
      <c r="H7" s="19" t="s">
        <v>55</v>
      </c>
      <c r="I7" s="40">
        <v>103020.12</v>
      </c>
      <c r="J7" s="40">
        <v>3000</v>
      </c>
      <c r="K7" s="40"/>
      <c r="L7" s="40">
        <v>82129.41</v>
      </c>
      <c r="M7" s="40"/>
      <c r="N7" s="40"/>
      <c r="O7" s="40"/>
      <c r="P7" s="40"/>
      <c r="Q7" s="40"/>
      <c r="R7" s="40"/>
      <c r="S7" s="40"/>
      <c r="T7" s="40">
        <v>17890.71</v>
      </c>
      <c r="U7" s="60">
        <f t="shared" si="1"/>
        <v>0.17366229043414</v>
      </c>
      <c r="V7" s="40" t="s">
        <v>56</v>
      </c>
      <c r="W7" s="61">
        <v>92691.76</v>
      </c>
      <c r="X7" s="40">
        <f>W7*U7</f>
        <v>16097.0633459716</v>
      </c>
      <c r="Y7" s="40">
        <v>100</v>
      </c>
      <c r="Z7" s="40">
        <f t="shared" si="0"/>
        <v>15997.0633459716</v>
      </c>
      <c r="AA7" s="19"/>
    </row>
    <row r="8" s="3" customFormat="true" ht="45" customHeight="true" spans="1:27">
      <c r="A8" s="19" t="s">
        <v>30</v>
      </c>
      <c r="B8" s="20">
        <v>5</v>
      </c>
      <c r="C8" s="19" t="s">
        <v>57</v>
      </c>
      <c r="D8" s="19" t="s">
        <v>32</v>
      </c>
      <c r="E8" s="19" t="s">
        <v>52</v>
      </c>
      <c r="F8" s="19" t="s">
        <v>58</v>
      </c>
      <c r="G8" s="19" t="s">
        <v>59</v>
      </c>
      <c r="H8" s="19" t="s">
        <v>60</v>
      </c>
      <c r="I8" s="40">
        <v>150208.12</v>
      </c>
      <c r="J8" s="40">
        <v>0</v>
      </c>
      <c r="K8" s="40"/>
      <c r="L8" s="40">
        <v>117294.3</v>
      </c>
      <c r="M8" s="40"/>
      <c r="N8" s="40"/>
      <c r="O8" s="40"/>
      <c r="P8" s="40"/>
      <c r="Q8" s="40"/>
      <c r="R8" s="40"/>
      <c r="S8" s="40"/>
      <c r="T8" s="40">
        <v>32913.82</v>
      </c>
      <c r="U8" s="60">
        <f t="shared" si="1"/>
        <v>0.219121442968596</v>
      </c>
      <c r="V8" s="40" t="s">
        <v>61</v>
      </c>
      <c r="W8" s="61">
        <v>22690.6</v>
      </c>
      <c r="X8" s="40">
        <f>W8*U8</f>
        <v>4971.99701382322</v>
      </c>
      <c r="Y8" s="40">
        <v>25</v>
      </c>
      <c r="Z8" s="40">
        <f t="shared" si="0"/>
        <v>4946.99701382322</v>
      </c>
      <c r="AA8" s="19"/>
    </row>
    <row r="9" s="4" customFormat="true" ht="45" customHeight="true" spans="1:27">
      <c r="A9" s="21" t="s">
        <v>30</v>
      </c>
      <c r="B9" s="22">
        <v>6</v>
      </c>
      <c r="C9" s="21" t="s">
        <v>62</v>
      </c>
      <c r="D9" s="21" t="s">
        <v>32</v>
      </c>
      <c r="E9" s="21" t="s">
        <v>46</v>
      </c>
      <c r="F9" s="21" t="s">
        <v>63</v>
      </c>
      <c r="G9" s="21" t="s">
        <v>64</v>
      </c>
      <c r="H9" s="21" t="s">
        <v>65</v>
      </c>
      <c r="I9" s="41">
        <v>13688.39</v>
      </c>
      <c r="J9" s="41">
        <v>37.54</v>
      </c>
      <c r="K9" s="41"/>
      <c r="L9" s="41">
        <v>5830.22</v>
      </c>
      <c r="M9" s="41"/>
      <c r="N9" s="41"/>
      <c r="O9" s="41"/>
      <c r="P9" s="41"/>
      <c r="Q9" s="41"/>
      <c r="R9" s="41"/>
      <c r="S9" s="41"/>
      <c r="T9" s="41">
        <v>7820.63</v>
      </c>
      <c r="U9" s="60"/>
      <c r="V9" s="41" t="s">
        <v>50</v>
      </c>
      <c r="W9" s="62"/>
      <c r="X9" s="40">
        <f>T9</f>
        <v>7820.63</v>
      </c>
      <c r="Y9" s="40">
        <v>60</v>
      </c>
      <c r="Z9" s="40">
        <f t="shared" si="0"/>
        <v>7760.63</v>
      </c>
      <c r="AA9" s="26"/>
    </row>
    <row r="10" s="3" customFormat="true" ht="45" customHeight="true" spans="1:27">
      <c r="A10" s="19" t="s">
        <v>30</v>
      </c>
      <c r="B10" s="20">
        <v>7</v>
      </c>
      <c r="C10" s="19" t="s">
        <v>66</v>
      </c>
      <c r="D10" s="19" t="s">
        <v>32</v>
      </c>
      <c r="E10" s="19" t="s">
        <v>33</v>
      </c>
      <c r="F10" s="19" t="s">
        <v>67</v>
      </c>
      <c r="G10" s="19" t="s">
        <v>68</v>
      </c>
      <c r="H10" s="19" t="s">
        <v>69</v>
      </c>
      <c r="I10" s="40">
        <v>39315.23</v>
      </c>
      <c r="J10" s="40">
        <v>500</v>
      </c>
      <c r="K10" s="40"/>
      <c r="L10" s="40"/>
      <c r="M10" s="40"/>
      <c r="N10" s="40"/>
      <c r="O10" s="40"/>
      <c r="P10" s="40"/>
      <c r="Q10" s="40"/>
      <c r="R10" s="40"/>
      <c r="S10" s="40"/>
      <c r="T10" s="40">
        <v>38815.23</v>
      </c>
      <c r="U10" s="60"/>
      <c r="V10" s="40" t="s">
        <v>70</v>
      </c>
      <c r="W10" s="61">
        <v>22328.19</v>
      </c>
      <c r="X10" s="40">
        <v>22328.19</v>
      </c>
      <c r="Y10" s="40">
        <v>109</v>
      </c>
      <c r="Z10" s="40">
        <f t="shared" si="0"/>
        <v>22219.19</v>
      </c>
      <c r="AA10" s="19"/>
    </row>
    <row r="11" s="3" customFormat="true" ht="45" customHeight="true" spans="1:27">
      <c r="A11" s="19" t="s">
        <v>30</v>
      </c>
      <c r="B11" s="20">
        <v>8</v>
      </c>
      <c r="C11" s="19" t="s">
        <v>71</v>
      </c>
      <c r="D11" s="19" t="s">
        <v>39</v>
      </c>
      <c r="E11" s="19" t="s">
        <v>72</v>
      </c>
      <c r="F11" s="19" t="s">
        <v>73</v>
      </c>
      <c r="G11" s="19" t="s">
        <v>74</v>
      </c>
      <c r="H11" s="19" t="s">
        <v>75</v>
      </c>
      <c r="I11" s="40">
        <v>28169.99</v>
      </c>
      <c r="J11" s="40">
        <v>2000</v>
      </c>
      <c r="K11" s="40"/>
      <c r="L11" s="40">
        <v>20269.5</v>
      </c>
      <c r="M11" s="40"/>
      <c r="N11" s="40"/>
      <c r="O11" s="40"/>
      <c r="P11" s="40">
        <v>2815</v>
      </c>
      <c r="Q11" s="40"/>
      <c r="R11" s="40"/>
      <c r="S11" s="40"/>
      <c r="T11" s="40">
        <v>3085.49</v>
      </c>
      <c r="U11" s="60"/>
      <c r="V11" s="41" t="s">
        <v>50</v>
      </c>
      <c r="W11" s="61">
        <v>3085.49</v>
      </c>
      <c r="X11" s="40">
        <v>3085.49</v>
      </c>
      <c r="Y11" s="40">
        <v>0</v>
      </c>
      <c r="Z11" s="40">
        <f t="shared" si="0"/>
        <v>3085.49</v>
      </c>
      <c r="AA11" s="19"/>
    </row>
    <row r="12" s="3" customFormat="true" ht="51" spans="1:27">
      <c r="A12" s="19" t="s">
        <v>30</v>
      </c>
      <c r="B12" s="20">
        <v>9</v>
      </c>
      <c r="C12" s="19" t="s">
        <v>76</v>
      </c>
      <c r="D12" s="19" t="s">
        <v>32</v>
      </c>
      <c r="E12" s="19" t="s">
        <v>46</v>
      </c>
      <c r="F12" s="19" t="s">
        <v>77</v>
      </c>
      <c r="G12" s="19" t="s">
        <v>78</v>
      </c>
      <c r="H12" s="19" t="s">
        <v>79</v>
      </c>
      <c r="I12" s="40">
        <v>7993.18</v>
      </c>
      <c r="J12" s="40">
        <v>0</v>
      </c>
      <c r="K12" s="40"/>
      <c r="L12" s="40">
        <v>2986.28</v>
      </c>
      <c r="M12" s="40"/>
      <c r="N12" s="40"/>
      <c r="O12" s="40"/>
      <c r="P12" s="40"/>
      <c r="Q12" s="40"/>
      <c r="R12" s="40"/>
      <c r="S12" s="40"/>
      <c r="T12" s="40">
        <v>5006.9</v>
      </c>
      <c r="U12" s="60">
        <f t="shared" si="1"/>
        <v>0.626396503018823</v>
      </c>
      <c r="V12" s="40" t="s">
        <v>80</v>
      </c>
      <c r="W12" s="61">
        <v>2473.09</v>
      </c>
      <c r="X12" s="40">
        <f>W12*U12</f>
        <v>1549.13492765082</v>
      </c>
      <c r="Y12" s="40">
        <v>5</v>
      </c>
      <c r="Z12" s="40">
        <f t="shared" si="0"/>
        <v>1544.13492765082</v>
      </c>
      <c r="AA12" s="19"/>
    </row>
    <row r="13" s="3" customFormat="true" ht="41" customHeight="true" spans="1:27">
      <c r="A13" s="19" t="s">
        <v>30</v>
      </c>
      <c r="B13" s="20">
        <v>10</v>
      </c>
      <c r="C13" s="19" t="s">
        <v>81</v>
      </c>
      <c r="D13" s="19" t="s">
        <v>32</v>
      </c>
      <c r="E13" s="19" t="s">
        <v>72</v>
      </c>
      <c r="F13" s="19" t="s">
        <v>82</v>
      </c>
      <c r="G13" s="19" t="s">
        <v>83</v>
      </c>
      <c r="H13" s="19" t="s">
        <v>84</v>
      </c>
      <c r="I13" s="40">
        <v>78631.27</v>
      </c>
      <c r="J13" s="40">
        <v>0</v>
      </c>
      <c r="K13" s="40">
        <v>2620.13</v>
      </c>
      <c r="L13" s="40">
        <v>73652.2</v>
      </c>
      <c r="M13" s="40"/>
      <c r="N13" s="40"/>
      <c r="O13" s="40"/>
      <c r="P13" s="40"/>
      <c r="Q13" s="40"/>
      <c r="R13" s="40"/>
      <c r="S13" s="40"/>
      <c r="T13" s="40">
        <v>2358.94</v>
      </c>
      <c r="U13" s="60"/>
      <c r="V13" s="40" t="s">
        <v>50</v>
      </c>
      <c r="W13" s="61"/>
      <c r="X13" s="40">
        <f>T13</f>
        <v>2358.94</v>
      </c>
      <c r="Y13" s="40">
        <v>0</v>
      </c>
      <c r="Z13" s="40">
        <f t="shared" si="0"/>
        <v>2358.94</v>
      </c>
      <c r="AA13" s="19"/>
    </row>
    <row r="14" s="3" customFormat="true" ht="41" customHeight="true" spans="1:27">
      <c r="A14" s="19" t="s">
        <v>30</v>
      </c>
      <c r="B14" s="20">
        <v>11</v>
      </c>
      <c r="C14" s="19" t="s">
        <v>85</v>
      </c>
      <c r="D14" s="19" t="s">
        <v>32</v>
      </c>
      <c r="E14" s="19" t="s">
        <v>33</v>
      </c>
      <c r="F14" s="19" t="s">
        <v>86</v>
      </c>
      <c r="G14" s="19" t="s">
        <v>87</v>
      </c>
      <c r="H14" s="19" t="s">
        <v>88</v>
      </c>
      <c r="I14" s="40">
        <v>67866.46</v>
      </c>
      <c r="J14" s="40">
        <v>41500</v>
      </c>
      <c r="K14" s="40"/>
      <c r="L14" s="40"/>
      <c r="M14" s="40"/>
      <c r="N14" s="40"/>
      <c r="O14" s="40"/>
      <c r="P14" s="40"/>
      <c r="Q14" s="40"/>
      <c r="R14" s="40"/>
      <c r="S14" s="40"/>
      <c r="T14" s="40">
        <v>26366.46</v>
      </c>
      <c r="U14" s="60"/>
      <c r="V14" s="40" t="s">
        <v>89</v>
      </c>
      <c r="W14" s="61">
        <v>36900.03</v>
      </c>
      <c r="X14" s="40">
        <f>T14</f>
        <v>26366.46</v>
      </c>
      <c r="Y14" s="40">
        <v>21.42</v>
      </c>
      <c r="Z14" s="40">
        <f t="shared" si="0"/>
        <v>26345.04</v>
      </c>
      <c r="AA14" s="19"/>
    </row>
    <row r="15" s="5" customFormat="true" ht="41" customHeight="true" spans="1:27">
      <c r="A15" s="19" t="s">
        <v>30</v>
      </c>
      <c r="B15" s="20">
        <v>12</v>
      </c>
      <c r="C15" s="23" t="s">
        <v>90</v>
      </c>
      <c r="D15" s="23" t="s">
        <v>39</v>
      </c>
      <c r="E15" s="23" t="s">
        <v>33</v>
      </c>
      <c r="F15" s="23" t="s">
        <v>91</v>
      </c>
      <c r="G15" s="23" t="s">
        <v>92</v>
      </c>
      <c r="H15" s="19" t="s">
        <v>93</v>
      </c>
      <c r="I15" s="42">
        <v>19481.57</v>
      </c>
      <c r="J15" s="42">
        <v>14000</v>
      </c>
      <c r="K15" s="42"/>
      <c r="L15" s="42"/>
      <c r="M15" s="42"/>
      <c r="N15" s="42"/>
      <c r="O15" s="42"/>
      <c r="P15" s="42"/>
      <c r="Q15" s="42"/>
      <c r="R15" s="42"/>
      <c r="S15" s="42"/>
      <c r="T15" s="42">
        <v>5481.57</v>
      </c>
      <c r="U15" s="60"/>
      <c r="V15" s="40" t="s">
        <v>94</v>
      </c>
      <c r="W15" s="63">
        <v>11989.32</v>
      </c>
      <c r="X15" s="40">
        <v>5481.57</v>
      </c>
      <c r="Y15" s="42">
        <v>10</v>
      </c>
      <c r="Z15" s="40">
        <f t="shared" si="0"/>
        <v>5471.57</v>
      </c>
      <c r="AA15" s="23"/>
    </row>
    <row r="16" s="6" customFormat="true" ht="51" spans="1:27">
      <c r="A16" s="19" t="s">
        <v>30</v>
      </c>
      <c r="B16" s="24">
        <v>13</v>
      </c>
      <c r="C16" s="24" t="s">
        <v>95</v>
      </c>
      <c r="D16" s="24" t="s">
        <v>32</v>
      </c>
      <c r="E16" s="24" t="s">
        <v>33</v>
      </c>
      <c r="F16" s="34" t="s">
        <v>96</v>
      </c>
      <c r="G16" s="34" t="s">
        <v>97</v>
      </c>
      <c r="H16" s="34" t="s">
        <v>98</v>
      </c>
      <c r="I16" s="43">
        <v>136155.78</v>
      </c>
      <c r="J16" s="43">
        <v>1000</v>
      </c>
      <c r="K16" s="43"/>
      <c r="L16" s="43"/>
      <c r="M16" s="43"/>
      <c r="N16" s="43"/>
      <c r="O16" s="43"/>
      <c r="P16" s="43"/>
      <c r="Q16" s="43"/>
      <c r="R16" s="43"/>
      <c r="S16" s="43"/>
      <c r="T16" s="43">
        <v>135155.78</v>
      </c>
      <c r="U16" s="60"/>
      <c r="V16" s="46" t="s">
        <v>99</v>
      </c>
      <c r="W16" s="64">
        <v>124312.24</v>
      </c>
      <c r="X16" s="40">
        <v>124312.24</v>
      </c>
      <c r="Y16" s="43">
        <v>135</v>
      </c>
      <c r="Z16" s="40">
        <f t="shared" si="0"/>
        <v>124177.24</v>
      </c>
      <c r="AA16" s="24"/>
    </row>
    <row r="17" ht="38.25" spans="1:27">
      <c r="A17" s="19" t="s">
        <v>30</v>
      </c>
      <c r="B17" s="25">
        <v>14</v>
      </c>
      <c r="C17" s="25" t="s">
        <v>100</v>
      </c>
      <c r="D17" s="25" t="s">
        <v>39</v>
      </c>
      <c r="E17" s="25" t="s">
        <v>46</v>
      </c>
      <c r="F17" s="30" t="s">
        <v>101</v>
      </c>
      <c r="G17" s="30" t="s">
        <v>102</v>
      </c>
      <c r="H17" s="30" t="s">
        <v>103</v>
      </c>
      <c r="I17" s="43">
        <v>146975.22</v>
      </c>
      <c r="J17" s="43">
        <v>15000</v>
      </c>
      <c r="K17" s="43"/>
      <c r="L17" s="43">
        <v>102662.57</v>
      </c>
      <c r="M17" s="43"/>
      <c r="N17" s="43"/>
      <c r="O17" s="43"/>
      <c r="P17" s="43"/>
      <c r="Q17" s="43"/>
      <c r="R17" s="43"/>
      <c r="S17" s="43"/>
      <c r="T17" s="43">
        <v>29312.65</v>
      </c>
      <c r="U17" s="60">
        <f t="shared" si="1"/>
        <v>0.19943940209785</v>
      </c>
      <c r="V17" s="46" t="s">
        <v>104</v>
      </c>
      <c r="W17" s="64">
        <v>22351.5</v>
      </c>
      <c r="X17" s="40">
        <f>W17*U17</f>
        <v>4457.76979599009</v>
      </c>
      <c r="Y17" s="43">
        <v>25</v>
      </c>
      <c r="Z17" s="40">
        <f t="shared" si="0"/>
        <v>4432.76979599009</v>
      </c>
      <c r="AA17" s="24"/>
    </row>
    <row r="18" ht="51" spans="1:27">
      <c r="A18" s="19" t="s">
        <v>30</v>
      </c>
      <c r="B18" s="25">
        <v>15</v>
      </c>
      <c r="C18" s="25" t="s">
        <v>105</v>
      </c>
      <c r="D18" s="25" t="s">
        <v>32</v>
      </c>
      <c r="E18" s="25" t="s">
        <v>40</v>
      </c>
      <c r="F18" s="30" t="s">
        <v>106</v>
      </c>
      <c r="G18" s="30" t="s">
        <v>107</v>
      </c>
      <c r="H18" s="30" t="s">
        <v>108</v>
      </c>
      <c r="I18" s="43">
        <v>18368.22</v>
      </c>
      <c r="J18" s="43"/>
      <c r="K18" s="43"/>
      <c r="L18" s="43">
        <v>6290.65</v>
      </c>
      <c r="M18" s="43"/>
      <c r="N18" s="43"/>
      <c r="O18" s="43"/>
      <c r="P18" s="43"/>
      <c r="Q18" s="43"/>
      <c r="R18" s="43">
        <v>79.84</v>
      </c>
      <c r="S18" s="43"/>
      <c r="T18" s="43">
        <v>11997.73</v>
      </c>
      <c r="U18" s="60">
        <f t="shared" si="1"/>
        <v>0.653178696683729</v>
      </c>
      <c r="V18" s="46" t="s">
        <v>50</v>
      </c>
      <c r="W18" s="64"/>
      <c r="X18" s="40">
        <f>T18</f>
        <v>11997.73</v>
      </c>
      <c r="Y18" s="43">
        <v>15</v>
      </c>
      <c r="Z18" s="40">
        <f t="shared" si="0"/>
        <v>11982.73</v>
      </c>
      <c r="AA18" s="24"/>
    </row>
    <row r="19" ht="38.25" spans="1:27">
      <c r="A19" s="19" t="s">
        <v>30</v>
      </c>
      <c r="B19" s="25">
        <v>16</v>
      </c>
      <c r="C19" s="25" t="s">
        <v>109</v>
      </c>
      <c r="D19" s="25" t="s">
        <v>32</v>
      </c>
      <c r="E19" s="25" t="s">
        <v>110</v>
      </c>
      <c r="F19" s="30" t="s">
        <v>111</v>
      </c>
      <c r="G19" s="30" t="s">
        <v>112</v>
      </c>
      <c r="H19" s="30" t="s">
        <v>113</v>
      </c>
      <c r="I19" s="43">
        <v>53664.31</v>
      </c>
      <c r="J19" s="43">
        <v>0</v>
      </c>
      <c r="K19" s="43"/>
      <c r="L19" s="43">
        <v>40152.43</v>
      </c>
      <c r="M19" s="43"/>
      <c r="N19" s="43"/>
      <c r="O19" s="43"/>
      <c r="P19" s="43"/>
      <c r="Q19" s="43"/>
      <c r="R19" s="43"/>
      <c r="S19" s="43"/>
      <c r="T19" s="43">
        <v>13511.88</v>
      </c>
      <c r="U19" s="60">
        <f t="shared" si="1"/>
        <v>0.251785218145915</v>
      </c>
      <c r="V19" s="46" t="s">
        <v>114</v>
      </c>
      <c r="W19" s="64">
        <v>16090.99</v>
      </c>
      <c r="X19" s="40">
        <f>W19*U19</f>
        <v>4051.47342733374</v>
      </c>
      <c r="Y19" s="43">
        <v>0</v>
      </c>
      <c r="Z19" s="40">
        <f t="shared" si="0"/>
        <v>4051.47342733374</v>
      </c>
      <c r="AA19" s="24"/>
    </row>
    <row r="20" ht="51" spans="1:27">
      <c r="A20" s="19" t="s">
        <v>30</v>
      </c>
      <c r="B20" s="25">
        <v>17</v>
      </c>
      <c r="C20" s="25" t="s">
        <v>115</v>
      </c>
      <c r="D20" s="25" t="s">
        <v>39</v>
      </c>
      <c r="E20" s="25" t="s">
        <v>40</v>
      </c>
      <c r="F20" s="30" t="s">
        <v>116</v>
      </c>
      <c r="G20" s="30" t="s">
        <v>117</v>
      </c>
      <c r="H20" s="30" t="s">
        <v>118</v>
      </c>
      <c r="I20" s="43">
        <v>154175.89</v>
      </c>
      <c r="J20" s="43">
        <v>13000</v>
      </c>
      <c r="K20" s="43"/>
      <c r="L20" s="43">
        <v>39546.29</v>
      </c>
      <c r="M20" s="43"/>
      <c r="N20" s="43"/>
      <c r="O20" s="43"/>
      <c r="P20" s="43"/>
      <c r="Q20" s="43"/>
      <c r="R20" s="43"/>
      <c r="S20" s="43"/>
      <c r="T20" s="43">
        <v>101629.6</v>
      </c>
      <c r="U20" s="60">
        <f t="shared" si="1"/>
        <v>0.659179590271864</v>
      </c>
      <c r="V20" s="46" t="s">
        <v>119</v>
      </c>
      <c r="W20" s="64">
        <v>69468.75</v>
      </c>
      <c r="X20" s="40">
        <f>W20*U20</f>
        <v>45792.3821616986</v>
      </c>
      <c r="Y20" s="43">
        <v>0</v>
      </c>
      <c r="Z20" s="40">
        <f t="shared" si="0"/>
        <v>45792.3821616986</v>
      </c>
      <c r="AA20" s="24"/>
    </row>
    <row r="21" ht="51" spans="1:27">
      <c r="A21" s="19" t="s">
        <v>30</v>
      </c>
      <c r="B21" s="25">
        <v>18</v>
      </c>
      <c r="C21" s="25" t="s">
        <v>120</v>
      </c>
      <c r="D21" s="25" t="s">
        <v>32</v>
      </c>
      <c r="E21" s="25" t="s">
        <v>121</v>
      </c>
      <c r="F21" s="30" t="s">
        <v>122</v>
      </c>
      <c r="G21" s="30" t="s">
        <v>123</v>
      </c>
      <c r="H21" s="30" t="s">
        <v>124</v>
      </c>
      <c r="I21" s="43">
        <v>43290.16</v>
      </c>
      <c r="J21" s="43">
        <v>3000</v>
      </c>
      <c r="K21" s="43"/>
      <c r="L21" s="43">
        <v>13997.67</v>
      </c>
      <c r="M21" s="43">
        <v>2038.41</v>
      </c>
      <c r="N21" s="43"/>
      <c r="O21" s="43"/>
      <c r="P21" s="43"/>
      <c r="Q21" s="43"/>
      <c r="R21" s="43">
        <v>3805.6</v>
      </c>
      <c r="S21" s="43"/>
      <c r="T21" s="43">
        <v>20448.48</v>
      </c>
      <c r="U21" s="60">
        <f t="shared" si="1"/>
        <v>0.472358614521175</v>
      </c>
      <c r="V21" s="46" t="s">
        <v>125</v>
      </c>
      <c r="W21" s="64">
        <v>23912.58</v>
      </c>
      <c r="X21" s="40">
        <f t="shared" ref="X21:X26" si="2">W21*U21</f>
        <v>11295.3131584268</v>
      </c>
      <c r="Y21" s="43">
        <v>71</v>
      </c>
      <c r="Z21" s="40">
        <f t="shared" si="0"/>
        <v>11224.3131584268</v>
      </c>
      <c r="AA21" s="24"/>
    </row>
    <row r="22" ht="63.75" spans="1:27">
      <c r="A22" s="19" t="s">
        <v>30</v>
      </c>
      <c r="B22" s="25">
        <v>19</v>
      </c>
      <c r="C22" s="25" t="s">
        <v>126</v>
      </c>
      <c r="D22" s="25" t="s">
        <v>39</v>
      </c>
      <c r="E22" s="25" t="s">
        <v>72</v>
      </c>
      <c r="F22" s="30" t="s">
        <v>127</v>
      </c>
      <c r="G22" s="30" t="s">
        <v>128</v>
      </c>
      <c r="H22" s="30" t="s">
        <v>129</v>
      </c>
      <c r="I22" s="43">
        <v>180719.82</v>
      </c>
      <c r="J22" s="43"/>
      <c r="K22" s="43">
        <v>6939.63</v>
      </c>
      <c r="L22" s="43">
        <v>89352.9</v>
      </c>
      <c r="M22" s="43">
        <v>5733.37</v>
      </c>
      <c r="N22" s="43">
        <v>22135.8</v>
      </c>
      <c r="O22" s="43">
        <v>13072.5</v>
      </c>
      <c r="P22" s="43">
        <v>1634.07</v>
      </c>
      <c r="Q22" s="43"/>
      <c r="R22" s="43">
        <v>40361.4</v>
      </c>
      <c r="S22" s="43"/>
      <c r="T22" s="43">
        <v>1490.15000000001</v>
      </c>
      <c r="U22" s="60">
        <f t="shared" si="1"/>
        <v>0.00824563680950994</v>
      </c>
      <c r="V22" s="46" t="s">
        <v>130</v>
      </c>
      <c r="W22" s="64">
        <v>149630.14</v>
      </c>
      <c r="X22" s="40">
        <f t="shared" si="2"/>
        <v>1233.79579019613</v>
      </c>
      <c r="Y22" s="43">
        <v>0</v>
      </c>
      <c r="Z22" s="40">
        <f t="shared" si="0"/>
        <v>1233.79579019613</v>
      </c>
      <c r="AA22" s="24"/>
    </row>
    <row r="23" ht="63.75" spans="1:27">
      <c r="A23" s="19" t="s">
        <v>30</v>
      </c>
      <c r="B23" s="25">
        <v>20</v>
      </c>
      <c r="C23" s="25" t="s">
        <v>131</v>
      </c>
      <c r="D23" s="25" t="s">
        <v>32</v>
      </c>
      <c r="E23" s="25" t="s">
        <v>52</v>
      </c>
      <c r="F23" s="30" t="s">
        <v>132</v>
      </c>
      <c r="G23" s="30" t="s">
        <v>133</v>
      </c>
      <c r="H23" s="30" t="s">
        <v>134</v>
      </c>
      <c r="I23" s="43">
        <v>55685.53</v>
      </c>
      <c r="J23" s="43"/>
      <c r="K23" s="43"/>
      <c r="L23" s="43">
        <v>21362.22</v>
      </c>
      <c r="M23" s="43">
        <v>1527.75</v>
      </c>
      <c r="N23" s="43"/>
      <c r="O23" s="43"/>
      <c r="P23" s="43">
        <v>11820.29</v>
      </c>
      <c r="Q23" s="43"/>
      <c r="R23" s="43">
        <v>11965.7</v>
      </c>
      <c r="S23" s="43"/>
      <c r="T23" s="43">
        <v>9009.57</v>
      </c>
      <c r="U23" s="60">
        <f t="shared" si="1"/>
        <v>0.161793737080351</v>
      </c>
      <c r="V23" s="46" t="s">
        <v>135</v>
      </c>
      <c r="W23" s="64">
        <v>45169.6</v>
      </c>
      <c r="X23" s="40">
        <f t="shared" si="2"/>
        <v>7308.15838642462</v>
      </c>
      <c r="Y23" s="43">
        <v>0</v>
      </c>
      <c r="Z23" s="40">
        <f t="shared" si="0"/>
        <v>7308.15838642462</v>
      </c>
      <c r="AA23" s="24"/>
    </row>
    <row r="24" ht="63.75" spans="1:27">
      <c r="A24" s="19" t="s">
        <v>30</v>
      </c>
      <c r="B24" s="25">
        <v>21</v>
      </c>
      <c r="C24" s="25" t="s">
        <v>136</v>
      </c>
      <c r="D24" s="25" t="s">
        <v>39</v>
      </c>
      <c r="E24" s="25" t="s">
        <v>121</v>
      </c>
      <c r="F24" s="30" t="s">
        <v>137</v>
      </c>
      <c r="G24" s="30" t="s">
        <v>138</v>
      </c>
      <c r="H24" s="30" t="s">
        <v>139</v>
      </c>
      <c r="I24" s="43">
        <v>31940.88</v>
      </c>
      <c r="J24" s="43"/>
      <c r="K24" s="43">
        <v>1187.89</v>
      </c>
      <c r="L24" s="43">
        <v>29794.76</v>
      </c>
      <c r="M24" s="43"/>
      <c r="N24" s="43"/>
      <c r="O24" s="43"/>
      <c r="P24" s="43"/>
      <c r="Q24" s="43"/>
      <c r="R24" s="43"/>
      <c r="S24" s="43"/>
      <c r="T24" s="43">
        <v>958.230000000003</v>
      </c>
      <c r="U24" s="60">
        <f t="shared" si="1"/>
        <v>0.0300001127082285</v>
      </c>
      <c r="V24" s="46" t="s">
        <v>140</v>
      </c>
      <c r="W24" s="64">
        <v>16278.91</v>
      </c>
      <c r="X24" s="40">
        <f t="shared" si="2"/>
        <v>488.369134767108</v>
      </c>
      <c r="Y24" s="43">
        <v>43.5</v>
      </c>
      <c r="Z24" s="40">
        <f t="shared" si="0"/>
        <v>444.869134767108</v>
      </c>
      <c r="AA24" s="24"/>
    </row>
    <row r="25" ht="51" spans="1:27">
      <c r="A25" s="19" t="s">
        <v>30</v>
      </c>
      <c r="B25" s="25">
        <v>22</v>
      </c>
      <c r="C25" s="25" t="s">
        <v>141</v>
      </c>
      <c r="D25" s="25" t="s">
        <v>32</v>
      </c>
      <c r="E25" s="25" t="s">
        <v>121</v>
      </c>
      <c r="F25" s="30" t="s">
        <v>142</v>
      </c>
      <c r="G25" s="30" t="s">
        <v>143</v>
      </c>
      <c r="H25" s="30" t="s">
        <v>144</v>
      </c>
      <c r="I25" s="43">
        <v>11356.34</v>
      </c>
      <c r="J25" s="43"/>
      <c r="K25" s="43">
        <v>484.15</v>
      </c>
      <c r="L25" s="43">
        <v>3635.81</v>
      </c>
      <c r="M25" s="43">
        <v>727.16</v>
      </c>
      <c r="N25" s="43">
        <v>3435.3</v>
      </c>
      <c r="O25" s="43">
        <v>1938.29</v>
      </c>
      <c r="P25" s="43"/>
      <c r="Q25" s="43"/>
      <c r="R25" s="43"/>
      <c r="S25" s="43"/>
      <c r="T25" s="43">
        <v>1135.63</v>
      </c>
      <c r="U25" s="60">
        <f t="shared" si="1"/>
        <v>0.0999996477738426</v>
      </c>
      <c r="V25" s="46" t="s">
        <v>145</v>
      </c>
      <c r="W25" s="64">
        <v>9713.95</v>
      </c>
      <c r="X25" s="40">
        <f t="shared" si="2"/>
        <v>971.391578492718</v>
      </c>
      <c r="Y25" s="43">
        <v>22</v>
      </c>
      <c r="Z25" s="40">
        <f t="shared" si="0"/>
        <v>949.391578492718</v>
      </c>
      <c r="AA25" s="24"/>
    </row>
    <row r="26" ht="89.25" spans="1:27">
      <c r="A26" s="19" t="s">
        <v>30</v>
      </c>
      <c r="B26" s="25">
        <v>23</v>
      </c>
      <c r="C26" s="25" t="s">
        <v>109</v>
      </c>
      <c r="D26" s="25" t="s">
        <v>32</v>
      </c>
      <c r="E26" s="25" t="s">
        <v>110</v>
      </c>
      <c r="F26" s="30" t="s">
        <v>146</v>
      </c>
      <c r="G26" s="30" t="s">
        <v>147</v>
      </c>
      <c r="H26" s="30" t="s">
        <v>148</v>
      </c>
      <c r="I26" s="43">
        <v>18919.56</v>
      </c>
      <c r="J26" s="43"/>
      <c r="K26" s="43"/>
      <c r="L26" s="43">
        <v>8292.46</v>
      </c>
      <c r="M26" s="43">
        <v>1512.5</v>
      </c>
      <c r="N26" s="43"/>
      <c r="O26" s="43"/>
      <c r="P26" s="43">
        <v>1715.97</v>
      </c>
      <c r="Q26" s="43"/>
      <c r="R26" s="43">
        <v>2503.31</v>
      </c>
      <c r="S26" s="43"/>
      <c r="T26" s="43">
        <v>4895.32</v>
      </c>
      <c r="U26" s="60">
        <f t="shared" si="1"/>
        <v>0.258743860850887</v>
      </c>
      <c r="V26" s="46" t="s">
        <v>149</v>
      </c>
      <c r="W26" s="64">
        <v>7553.24</v>
      </c>
      <c r="X26" s="40">
        <f t="shared" si="2"/>
        <v>1954.35447953335</v>
      </c>
      <c r="Y26" s="43">
        <v>0</v>
      </c>
      <c r="Z26" s="40">
        <f t="shared" si="0"/>
        <v>1954.35447953335</v>
      </c>
      <c r="AA26" s="24"/>
    </row>
    <row r="27" ht="51" spans="1:27">
      <c r="A27" s="19" t="s">
        <v>30</v>
      </c>
      <c r="B27" s="25">
        <v>24</v>
      </c>
      <c r="C27" s="25" t="s">
        <v>109</v>
      </c>
      <c r="D27" s="25" t="s">
        <v>32</v>
      </c>
      <c r="E27" s="25" t="s">
        <v>110</v>
      </c>
      <c r="F27" s="30" t="s">
        <v>150</v>
      </c>
      <c r="G27" s="30" t="s">
        <v>151</v>
      </c>
      <c r="H27" s="30" t="s">
        <v>152</v>
      </c>
      <c r="I27" s="43">
        <v>2289.95</v>
      </c>
      <c r="J27" s="43"/>
      <c r="K27" s="43"/>
      <c r="L27" s="43">
        <v>682.43</v>
      </c>
      <c r="M27" s="43"/>
      <c r="N27" s="43"/>
      <c r="O27" s="43"/>
      <c r="P27" s="43"/>
      <c r="Q27" s="43"/>
      <c r="R27" s="43">
        <v>705.89</v>
      </c>
      <c r="S27" s="43"/>
      <c r="T27" s="43">
        <v>901.63</v>
      </c>
      <c r="U27" s="60"/>
      <c r="V27" s="46" t="s">
        <v>50</v>
      </c>
      <c r="W27" s="64"/>
      <c r="X27" s="40">
        <f>T27</f>
        <v>901.63</v>
      </c>
      <c r="Y27" s="43">
        <v>14.85</v>
      </c>
      <c r="Z27" s="40">
        <f t="shared" si="0"/>
        <v>886.78</v>
      </c>
      <c r="AA27" s="24"/>
    </row>
    <row r="28" ht="38.25" spans="1:27">
      <c r="A28" s="19" t="s">
        <v>30</v>
      </c>
      <c r="B28" s="25">
        <v>25</v>
      </c>
      <c r="C28" s="25" t="s">
        <v>109</v>
      </c>
      <c r="D28" s="25" t="s">
        <v>32</v>
      </c>
      <c r="E28" s="25" t="s">
        <v>110</v>
      </c>
      <c r="F28" s="30" t="s">
        <v>153</v>
      </c>
      <c r="G28" s="30" t="s">
        <v>154</v>
      </c>
      <c r="H28" s="30" t="s">
        <v>155</v>
      </c>
      <c r="I28" s="43">
        <v>17081.9</v>
      </c>
      <c r="J28" s="43"/>
      <c r="K28" s="43"/>
      <c r="L28" s="43">
        <v>6100.19</v>
      </c>
      <c r="M28" s="43">
        <v>928.64</v>
      </c>
      <c r="N28" s="43"/>
      <c r="O28" s="43"/>
      <c r="P28" s="43"/>
      <c r="Q28" s="43"/>
      <c r="R28" s="43">
        <v>3133.8</v>
      </c>
      <c r="S28" s="43"/>
      <c r="T28" s="43">
        <v>6919.27</v>
      </c>
      <c r="U28" s="60">
        <f t="shared" si="1"/>
        <v>0.405064424917603</v>
      </c>
      <c r="V28" s="46" t="s">
        <v>156</v>
      </c>
      <c r="W28" s="64">
        <v>17081.9</v>
      </c>
      <c r="X28" s="40">
        <f>W28*U28</f>
        <v>6919.27</v>
      </c>
      <c r="Y28" s="43">
        <v>72</v>
      </c>
      <c r="Z28" s="40">
        <f t="shared" si="0"/>
        <v>6847.27</v>
      </c>
      <c r="AA28" s="24"/>
    </row>
    <row r="29" ht="38.25" spans="1:27">
      <c r="A29" s="19" t="s">
        <v>30</v>
      </c>
      <c r="B29" s="25">
        <v>26</v>
      </c>
      <c r="C29" s="25" t="s">
        <v>157</v>
      </c>
      <c r="D29" s="25" t="s">
        <v>32</v>
      </c>
      <c r="E29" s="25" t="s">
        <v>33</v>
      </c>
      <c r="F29" s="30" t="s">
        <v>158</v>
      </c>
      <c r="G29" s="30" t="s">
        <v>159</v>
      </c>
      <c r="H29" s="30" t="s">
        <v>160</v>
      </c>
      <c r="I29" s="43">
        <v>1478.89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>
        <v>1478.89</v>
      </c>
      <c r="U29" s="60"/>
      <c r="V29" s="46" t="s">
        <v>50</v>
      </c>
      <c r="W29" s="64"/>
      <c r="X29" s="40">
        <f>T29</f>
        <v>1478.89</v>
      </c>
      <c r="Y29" s="43">
        <v>0</v>
      </c>
      <c r="Z29" s="40">
        <f t="shared" si="0"/>
        <v>1478.89</v>
      </c>
      <c r="AA29" s="24"/>
    </row>
    <row r="30" ht="63.75" spans="1:27">
      <c r="A30" s="19" t="s">
        <v>30</v>
      </c>
      <c r="B30" s="25">
        <v>27</v>
      </c>
      <c r="C30" s="25" t="s">
        <v>161</v>
      </c>
      <c r="D30" s="25" t="s">
        <v>32</v>
      </c>
      <c r="E30" s="25" t="s">
        <v>162</v>
      </c>
      <c r="F30" s="30" t="s">
        <v>163</v>
      </c>
      <c r="G30" s="30" t="s">
        <v>164</v>
      </c>
      <c r="H30" s="30" t="s">
        <v>165</v>
      </c>
      <c r="I30" s="43">
        <v>59147.8</v>
      </c>
      <c r="J30" s="43"/>
      <c r="K30" s="43">
        <v>1087.18</v>
      </c>
      <c r="L30" s="43">
        <v>19347.27</v>
      </c>
      <c r="M30" s="43">
        <v>885.68</v>
      </c>
      <c r="N30" s="43">
        <v>9209.93</v>
      </c>
      <c r="O30" s="43">
        <v>7784.11</v>
      </c>
      <c r="P30" s="43">
        <v>334.85</v>
      </c>
      <c r="Q30" s="43"/>
      <c r="R30" s="43">
        <v>14918.85</v>
      </c>
      <c r="S30" s="43"/>
      <c r="T30" s="43">
        <v>5579.93000000001</v>
      </c>
      <c r="U30" s="60">
        <f t="shared" si="1"/>
        <v>0.0943387581617577</v>
      </c>
      <c r="V30" s="46" t="s">
        <v>166</v>
      </c>
      <c r="W30" s="64">
        <v>23935.68</v>
      </c>
      <c r="X30" s="40">
        <f>W30*U30</f>
        <v>2258.06232695722</v>
      </c>
      <c r="Y30" s="43">
        <v>14.25</v>
      </c>
      <c r="Z30" s="40">
        <f t="shared" si="0"/>
        <v>2243.81232695722</v>
      </c>
      <c r="AA30" s="24"/>
    </row>
    <row r="31" s="7" customFormat="true" ht="51" spans="1:27">
      <c r="A31" s="26" t="s">
        <v>30</v>
      </c>
      <c r="B31" s="27">
        <v>28</v>
      </c>
      <c r="C31" s="27" t="s">
        <v>167</v>
      </c>
      <c r="D31" s="27" t="s">
        <v>32</v>
      </c>
      <c r="E31" s="27" t="s">
        <v>33</v>
      </c>
      <c r="F31" s="35" t="s">
        <v>168</v>
      </c>
      <c r="G31" s="35" t="s">
        <v>169</v>
      </c>
      <c r="H31" s="35" t="s">
        <v>170</v>
      </c>
      <c r="I31" s="44">
        <v>39244.09</v>
      </c>
      <c r="J31" s="44">
        <v>8000</v>
      </c>
      <c r="K31" s="44"/>
      <c r="L31" s="44"/>
      <c r="M31" s="44"/>
      <c r="N31" s="44"/>
      <c r="O31" s="44"/>
      <c r="P31" s="44"/>
      <c r="Q31" s="44"/>
      <c r="R31" s="44"/>
      <c r="S31" s="44"/>
      <c r="T31" s="44">
        <v>31244.09</v>
      </c>
      <c r="U31" s="60"/>
      <c r="V31" s="65"/>
      <c r="W31" s="66">
        <v>0</v>
      </c>
      <c r="X31" s="40"/>
      <c r="Y31" s="44"/>
      <c r="Z31" s="40">
        <f t="shared" si="0"/>
        <v>0</v>
      </c>
      <c r="AA31" s="76" t="s">
        <v>171</v>
      </c>
    </row>
    <row r="32" ht="51" spans="1:27">
      <c r="A32" s="19" t="s">
        <v>30</v>
      </c>
      <c r="B32" s="25">
        <v>29</v>
      </c>
      <c r="C32" s="25" t="s">
        <v>172</v>
      </c>
      <c r="D32" s="25" t="s">
        <v>32</v>
      </c>
      <c r="E32" s="25" t="s">
        <v>33</v>
      </c>
      <c r="F32" s="30" t="s">
        <v>173</v>
      </c>
      <c r="G32" s="30" t="s">
        <v>174</v>
      </c>
      <c r="H32" s="30" t="s">
        <v>175</v>
      </c>
      <c r="I32" s="43">
        <v>3170.26</v>
      </c>
      <c r="J32" s="43">
        <v>1000</v>
      </c>
      <c r="K32" s="43"/>
      <c r="L32" s="43"/>
      <c r="M32" s="43"/>
      <c r="N32" s="43"/>
      <c r="O32" s="43"/>
      <c r="P32" s="43"/>
      <c r="Q32" s="43"/>
      <c r="R32" s="43"/>
      <c r="S32" s="43"/>
      <c r="T32" s="43">
        <v>2170.26</v>
      </c>
      <c r="U32" s="60"/>
      <c r="V32" s="46" t="s">
        <v>50</v>
      </c>
      <c r="W32" s="64"/>
      <c r="X32" s="40">
        <f>T32</f>
        <v>2170.26</v>
      </c>
      <c r="Y32" s="43">
        <v>0</v>
      </c>
      <c r="Z32" s="40">
        <f t="shared" si="0"/>
        <v>2170.26</v>
      </c>
      <c r="AA32" s="24"/>
    </row>
    <row r="33" ht="51" spans="1:27">
      <c r="A33" s="19" t="s">
        <v>30</v>
      </c>
      <c r="B33" s="25">
        <v>30</v>
      </c>
      <c r="C33" s="25" t="s">
        <v>176</v>
      </c>
      <c r="D33" s="25" t="s">
        <v>32</v>
      </c>
      <c r="E33" s="25" t="s">
        <v>177</v>
      </c>
      <c r="F33" s="30" t="s">
        <v>178</v>
      </c>
      <c r="G33" s="30" t="s">
        <v>179</v>
      </c>
      <c r="H33" s="30" t="s">
        <v>180</v>
      </c>
      <c r="I33" s="43">
        <v>46647.4</v>
      </c>
      <c r="J33" s="43">
        <v>800</v>
      </c>
      <c r="K33" s="43"/>
      <c r="L33" s="43">
        <v>19985.41</v>
      </c>
      <c r="M33" s="43">
        <v>1318.07</v>
      </c>
      <c r="N33" s="43"/>
      <c r="O33" s="43"/>
      <c r="P33" s="43"/>
      <c r="Q33" s="43"/>
      <c r="R33" s="43">
        <v>9761.36</v>
      </c>
      <c r="S33" s="43"/>
      <c r="T33" s="43">
        <v>14782.56</v>
      </c>
      <c r="U33" s="60">
        <f t="shared" si="1"/>
        <v>0.316899977276333</v>
      </c>
      <c r="V33" s="46" t="s">
        <v>181</v>
      </c>
      <c r="W33" s="64">
        <v>12617.28</v>
      </c>
      <c r="X33" s="40">
        <f>W33*U33</f>
        <v>3998.41574528913</v>
      </c>
      <c r="Y33" s="43">
        <v>0</v>
      </c>
      <c r="Z33" s="40">
        <f t="shared" si="0"/>
        <v>3998.41574528913</v>
      </c>
      <c r="AA33" s="24"/>
    </row>
    <row r="34" ht="76.5" spans="1:27">
      <c r="A34" s="19" t="s">
        <v>30</v>
      </c>
      <c r="B34" s="25">
        <v>31</v>
      </c>
      <c r="C34" s="25" t="s">
        <v>182</v>
      </c>
      <c r="D34" s="25" t="s">
        <v>32</v>
      </c>
      <c r="E34" s="25" t="s">
        <v>40</v>
      </c>
      <c r="F34" s="30" t="s">
        <v>183</v>
      </c>
      <c r="G34" s="30" t="s">
        <v>184</v>
      </c>
      <c r="H34" s="30" t="s">
        <v>185</v>
      </c>
      <c r="I34" s="43">
        <v>39562.95</v>
      </c>
      <c r="J34" s="43"/>
      <c r="K34" s="43"/>
      <c r="L34" s="43">
        <v>16859.73</v>
      </c>
      <c r="M34" s="43">
        <v>9592.23</v>
      </c>
      <c r="N34" s="43"/>
      <c r="O34" s="43"/>
      <c r="P34" s="43"/>
      <c r="Q34" s="43"/>
      <c r="R34" s="43"/>
      <c r="S34" s="43"/>
      <c r="T34" s="43">
        <v>13110.99</v>
      </c>
      <c r="U34" s="60"/>
      <c r="V34" s="46" t="s">
        <v>50</v>
      </c>
      <c r="W34" s="64"/>
      <c r="X34" s="40">
        <f>T34</f>
        <v>13110.99</v>
      </c>
      <c r="Y34" s="43">
        <v>100</v>
      </c>
      <c r="Z34" s="40">
        <f t="shared" si="0"/>
        <v>13010.99</v>
      </c>
      <c r="AA34" s="24"/>
    </row>
    <row r="35" ht="38.25" spans="1:27">
      <c r="A35" s="19" t="s">
        <v>30</v>
      </c>
      <c r="B35" s="25">
        <v>32</v>
      </c>
      <c r="C35" s="25" t="s">
        <v>186</v>
      </c>
      <c r="D35" s="25" t="s">
        <v>39</v>
      </c>
      <c r="E35" s="25" t="s">
        <v>33</v>
      </c>
      <c r="F35" s="30" t="s">
        <v>187</v>
      </c>
      <c r="G35" s="30" t="s">
        <v>188</v>
      </c>
      <c r="H35" s="30" t="s">
        <v>189</v>
      </c>
      <c r="I35" s="43">
        <v>129806.62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>
        <v>129806.62</v>
      </c>
      <c r="U35" s="60"/>
      <c r="V35" s="46" t="s">
        <v>190</v>
      </c>
      <c r="W35" s="64">
        <v>128363.53</v>
      </c>
      <c r="X35" s="40">
        <v>128363.53</v>
      </c>
      <c r="Y35" s="43">
        <v>90</v>
      </c>
      <c r="Z35" s="40">
        <f t="shared" si="0"/>
        <v>128273.53</v>
      </c>
      <c r="AA35" s="24"/>
    </row>
    <row r="36" ht="38.25" spans="1:27">
      <c r="A36" s="19" t="s">
        <v>30</v>
      </c>
      <c r="B36" s="25">
        <v>33</v>
      </c>
      <c r="C36" s="25" t="s">
        <v>191</v>
      </c>
      <c r="D36" s="25" t="s">
        <v>32</v>
      </c>
      <c r="E36" s="25" t="s">
        <v>121</v>
      </c>
      <c r="F36" s="30" t="s">
        <v>192</v>
      </c>
      <c r="G36" s="30" t="s">
        <v>193</v>
      </c>
      <c r="H36" s="30" t="s">
        <v>194</v>
      </c>
      <c r="I36" s="43">
        <v>88091.83</v>
      </c>
      <c r="J36" s="43"/>
      <c r="K36" s="43"/>
      <c r="L36" s="43">
        <v>66732.89</v>
      </c>
      <c r="M36" s="43"/>
      <c r="N36" s="43"/>
      <c r="O36" s="43"/>
      <c r="P36" s="43">
        <v>4964.34</v>
      </c>
      <c r="Q36" s="43"/>
      <c r="R36" s="43"/>
      <c r="S36" s="43"/>
      <c r="T36" s="43">
        <v>16394.6</v>
      </c>
      <c r="U36" s="60">
        <f t="shared" si="1"/>
        <v>0.186108064731996</v>
      </c>
      <c r="V36" s="46" t="s">
        <v>195</v>
      </c>
      <c r="W36" s="64">
        <v>52650.45</v>
      </c>
      <c r="X36" s="40">
        <f>W36*U36</f>
        <v>9798.67335676872</v>
      </c>
      <c r="Y36" s="43">
        <v>0</v>
      </c>
      <c r="Z36" s="40">
        <f t="shared" si="0"/>
        <v>9798.67335676872</v>
      </c>
      <c r="AA36" s="24"/>
    </row>
    <row r="37" ht="38.25" spans="1:27">
      <c r="A37" s="19" t="s">
        <v>30</v>
      </c>
      <c r="B37" s="25">
        <v>34</v>
      </c>
      <c r="C37" s="25" t="s">
        <v>196</v>
      </c>
      <c r="D37" s="25" t="s">
        <v>39</v>
      </c>
      <c r="E37" s="25" t="s">
        <v>33</v>
      </c>
      <c r="F37" s="30" t="s">
        <v>197</v>
      </c>
      <c r="G37" s="30" t="s">
        <v>198</v>
      </c>
      <c r="H37" s="30" t="s">
        <v>199</v>
      </c>
      <c r="I37" s="43">
        <v>40462.21</v>
      </c>
      <c r="J37" s="43">
        <v>600</v>
      </c>
      <c r="K37" s="43"/>
      <c r="L37" s="43"/>
      <c r="M37" s="43"/>
      <c r="N37" s="43"/>
      <c r="O37" s="43"/>
      <c r="P37" s="43"/>
      <c r="Q37" s="43"/>
      <c r="R37" s="43"/>
      <c r="S37" s="43"/>
      <c r="T37" s="43">
        <v>39862.21</v>
      </c>
      <c r="U37" s="60"/>
      <c r="V37" s="46" t="s">
        <v>50</v>
      </c>
      <c r="W37" s="64"/>
      <c r="X37" s="40">
        <f>T37</f>
        <v>39862.21</v>
      </c>
      <c r="Y37" s="43">
        <v>10</v>
      </c>
      <c r="Z37" s="40">
        <f t="shared" si="0"/>
        <v>39852.21</v>
      </c>
      <c r="AA37" s="24"/>
    </row>
    <row r="38" s="7" customFormat="true" ht="38.25" spans="1:27">
      <c r="A38" s="26" t="s">
        <v>30</v>
      </c>
      <c r="B38" s="27">
        <v>35</v>
      </c>
      <c r="C38" s="27" t="s">
        <v>200</v>
      </c>
      <c r="D38" s="27" t="s">
        <v>32</v>
      </c>
      <c r="E38" s="27" t="s">
        <v>33</v>
      </c>
      <c r="F38" s="35" t="s">
        <v>201</v>
      </c>
      <c r="G38" s="35" t="s">
        <v>202</v>
      </c>
      <c r="H38" s="35" t="s">
        <v>203</v>
      </c>
      <c r="I38" s="44">
        <v>55470.17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>
        <v>55470.17</v>
      </c>
      <c r="U38" s="60">
        <f t="shared" ref="U37:U74" si="3">T38/I38</f>
        <v>1</v>
      </c>
      <c r="V38" s="65"/>
      <c r="W38" s="66">
        <v>0</v>
      </c>
      <c r="X38" s="40"/>
      <c r="Y38" s="44"/>
      <c r="Z38" s="40">
        <f t="shared" si="0"/>
        <v>0</v>
      </c>
      <c r="AA38" s="76" t="s">
        <v>204</v>
      </c>
    </row>
    <row r="39" ht="51" spans="1:27">
      <c r="A39" s="19" t="s">
        <v>30</v>
      </c>
      <c r="B39" s="25">
        <v>36</v>
      </c>
      <c r="C39" s="25" t="s">
        <v>95</v>
      </c>
      <c r="D39" s="25" t="s">
        <v>32</v>
      </c>
      <c r="E39" s="25" t="s">
        <v>33</v>
      </c>
      <c r="F39" s="30" t="s">
        <v>96</v>
      </c>
      <c r="G39" s="30" t="s">
        <v>205</v>
      </c>
      <c r="H39" s="30" t="s">
        <v>98</v>
      </c>
      <c r="I39" s="43">
        <v>18026.25</v>
      </c>
      <c r="J39" s="43">
        <v>500</v>
      </c>
      <c r="K39" s="43"/>
      <c r="L39" s="43"/>
      <c r="M39" s="43"/>
      <c r="N39" s="43"/>
      <c r="O39" s="43"/>
      <c r="P39" s="43"/>
      <c r="Q39" s="43"/>
      <c r="R39" s="43"/>
      <c r="S39" s="43"/>
      <c r="T39" s="43">
        <v>17526.25</v>
      </c>
      <c r="U39" s="60"/>
      <c r="V39" s="46" t="s">
        <v>206</v>
      </c>
      <c r="W39" s="64">
        <v>7970.77</v>
      </c>
      <c r="X39" s="40">
        <v>7970.77</v>
      </c>
      <c r="Y39" s="43">
        <v>10</v>
      </c>
      <c r="Z39" s="40">
        <f t="shared" si="0"/>
        <v>7960.77</v>
      </c>
      <c r="AA39" s="24"/>
    </row>
    <row r="40" ht="38.25" spans="1:27">
      <c r="A40" s="19" t="s">
        <v>30</v>
      </c>
      <c r="B40" s="25">
        <v>37</v>
      </c>
      <c r="C40" s="25" t="s">
        <v>207</v>
      </c>
      <c r="D40" s="25" t="s">
        <v>32</v>
      </c>
      <c r="E40" s="25" t="s">
        <v>121</v>
      </c>
      <c r="F40" s="30" t="s">
        <v>208</v>
      </c>
      <c r="G40" s="30" t="s">
        <v>209</v>
      </c>
      <c r="H40" s="30" t="s">
        <v>210</v>
      </c>
      <c r="I40" s="43">
        <v>47187.49</v>
      </c>
      <c r="J40" s="43">
        <v>0</v>
      </c>
      <c r="K40" s="43"/>
      <c r="L40" s="43">
        <v>26252.65</v>
      </c>
      <c r="M40" s="43"/>
      <c r="N40" s="43"/>
      <c r="O40" s="43"/>
      <c r="P40" s="43">
        <v>5540.62</v>
      </c>
      <c r="Q40" s="43"/>
      <c r="R40" s="43"/>
      <c r="S40" s="43"/>
      <c r="T40" s="43">
        <v>15394.22</v>
      </c>
      <c r="U40" s="60">
        <f t="shared" si="3"/>
        <v>0.32623519496375</v>
      </c>
      <c r="V40" s="46" t="s">
        <v>211</v>
      </c>
      <c r="W40" s="64">
        <v>15367.22</v>
      </c>
      <c r="X40" s="40">
        <f>W40*U40</f>
        <v>5013.32801275084</v>
      </c>
      <c r="Y40" s="43">
        <v>7</v>
      </c>
      <c r="Z40" s="40">
        <f t="shared" si="0"/>
        <v>5006.32801275084</v>
      </c>
      <c r="AA40" s="24"/>
    </row>
    <row r="41" ht="63.75" spans="1:27">
      <c r="A41" s="19" t="s">
        <v>30</v>
      </c>
      <c r="B41" s="25">
        <v>38</v>
      </c>
      <c r="C41" s="25" t="s">
        <v>212</v>
      </c>
      <c r="D41" s="25" t="s">
        <v>39</v>
      </c>
      <c r="E41" s="25" t="s">
        <v>40</v>
      </c>
      <c r="F41" s="30" t="s">
        <v>213</v>
      </c>
      <c r="G41" s="30" t="s">
        <v>214</v>
      </c>
      <c r="H41" s="30" t="s">
        <v>215</v>
      </c>
      <c r="I41" s="43">
        <v>62586.87</v>
      </c>
      <c r="J41" s="43">
        <v>6980</v>
      </c>
      <c r="K41" s="43"/>
      <c r="L41" s="43">
        <v>31410.35</v>
      </c>
      <c r="M41" s="43"/>
      <c r="N41" s="43"/>
      <c r="O41" s="43"/>
      <c r="P41" s="43"/>
      <c r="Q41" s="43"/>
      <c r="R41" s="43"/>
      <c r="S41" s="43"/>
      <c r="T41" s="43">
        <v>24196.52</v>
      </c>
      <c r="U41" s="60">
        <f t="shared" si="3"/>
        <v>0.386606967244088</v>
      </c>
      <c r="V41" s="46" t="s">
        <v>216</v>
      </c>
      <c r="W41" s="64">
        <v>40061</v>
      </c>
      <c r="X41" s="40">
        <f>W41*U41</f>
        <v>15487.8617147654</v>
      </c>
      <c r="Y41" s="43">
        <v>35</v>
      </c>
      <c r="Z41" s="40">
        <f t="shared" si="0"/>
        <v>15452.8617147654</v>
      </c>
      <c r="AA41" s="24"/>
    </row>
    <row r="42" ht="51" spans="1:27">
      <c r="A42" s="19" t="s">
        <v>30</v>
      </c>
      <c r="B42" s="25">
        <v>39</v>
      </c>
      <c r="C42" s="25" t="s">
        <v>217</v>
      </c>
      <c r="D42" s="25" t="s">
        <v>32</v>
      </c>
      <c r="E42" s="25" t="s">
        <v>40</v>
      </c>
      <c r="F42" s="30" t="s">
        <v>218</v>
      </c>
      <c r="G42" s="30" t="s">
        <v>219</v>
      </c>
      <c r="H42" s="30" t="s">
        <v>220</v>
      </c>
      <c r="I42" s="43">
        <v>35471.77</v>
      </c>
      <c r="J42" s="43"/>
      <c r="K42" s="43"/>
      <c r="L42" s="43">
        <v>14342.33</v>
      </c>
      <c r="M42" s="43"/>
      <c r="N42" s="43"/>
      <c r="O42" s="43"/>
      <c r="P42" s="43">
        <v>4438.41</v>
      </c>
      <c r="Q42" s="43"/>
      <c r="R42" s="43">
        <v>10091.37</v>
      </c>
      <c r="S42" s="43"/>
      <c r="T42" s="43">
        <v>6599.65999999999</v>
      </c>
      <c r="U42" s="60">
        <f t="shared" si="3"/>
        <v>0.186053867624874</v>
      </c>
      <c r="V42" s="46" t="s">
        <v>50</v>
      </c>
      <c r="W42" s="64"/>
      <c r="X42" s="40">
        <f>T42</f>
        <v>6599.65999999999</v>
      </c>
      <c r="Y42" s="43">
        <v>85</v>
      </c>
      <c r="Z42" s="40">
        <f t="shared" si="0"/>
        <v>6514.65999999999</v>
      </c>
      <c r="AA42" s="24"/>
    </row>
    <row r="43" ht="24" customHeight="true" spans="1:27">
      <c r="A43" s="28" t="s">
        <v>221</v>
      </c>
      <c r="B43" s="29"/>
      <c r="C43" s="29"/>
      <c r="D43" s="29"/>
      <c r="E43" s="29"/>
      <c r="F43" s="29"/>
      <c r="G43" s="29"/>
      <c r="H43" s="36"/>
      <c r="I43" s="45">
        <f>SUM(I4:I42)</f>
        <v>2163931.65</v>
      </c>
      <c r="J43" s="45">
        <f t="shared" ref="J43:T43" si="4">SUM(J4:J42)</f>
        <v>112417.54</v>
      </c>
      <c r="K43" s="45">
        <f t="shared" si="4"/>
        <v>12318.98</v>
      </c>
      <c r="L43" s="45">
        <f t="shared" si="4"/>
        <v>883767.11</v>
      </c>
      <c r="M43" s="45">
        <f t="shared" si="4"/>
        <v>24263.81</v>
      </c>
      <c r="N43" s="45">
        <f t="shared" si="4"/>
        <v>34781.03</v>
      </c>
      <c r="O43" s="45">
        <f t="shared" si="4"/>
        <v>22794.9</v>
      </c>
      <c r="P43" s="45">
        <f t="shared" si="4"/>
        <v>33263.55</v>
      </c>
      <c r="Q43" s="45">
        <f t="shared" si="4"/>
        <v>0</v>
      </c>
      <c r="R43" s="45">
        <f t="shared" si="4"/>
        <v>97327.12</v>
      </c>
      <c r="S43" s="45">
        <f t="shared" si="4"/>
        <v>0</v>
      </c>
      <c r="T43" s="45">
        <f t="shared" si="4"/>
        <v>942997.61</v>
      </c>
      <c r="U43" s="60">
        <f t="shared" si="3"/>
        <v>0.435779757646227</v>
      </c>
      <c r="V43" s="67"/>
      <c r="W43" s="68">
        <f>SUM(W4:W42)</f>
        <v>1064517.06</v>
      </c>
      <c r="X43" s="69">
        <f>SUM(X4:X42)</f>
        <v>623951.131733621</v>
      </c>
      <c r="Y43" s="45">
        <f>SUM(Y4:Y42)</f>
        <v>1133.27</v>
      </c>
      <c r="Z43" s="40">
        <f t="shared" si="0"/>
        <v>622817.861733621</v>
      </c>
      <c r="AA43" s="77">
        <f>SUM(AA4:AA42)</f>
        <v>0</v>
      </c>
    </row>
    <row r="44" ht="38.25" spans="1:27">
      <c r="A44" s="30" t="s">
        <v>222</v>
      </c>
      <c r="B44" s="30">
        <v>1</v>
      </c>
      <c r="C44" s="30" t="s">
        <v>223</v>
      </c>
      <c r="D44" s="30" t="s">
        <v>32</v>
      </c>
      <c r="E44" s="30" t="s">
        <v>224</v>
      </c>
      <c r="F44" s="30" t="s">
        <v>225</v>
      </c>
      <c r="G44" s="30" t="s">
        <v>226</v>
      </c>
      <c r="H44" s="30" t="s">
        <v>227</v>
      </c>
      <c r="I44" s="46">
        <v>12204.55</v>
      </c>
      <c r="J44" s="46">
        <v>200</v>
      </c>
      <c r="K44" s="46">
        <v>0</v>
      </c>
      <c r="L44" s="46">
        <v>5244.66</v>
      </c>
      <c r="M44" s="46">
        <v>0</v>
      </c>
      <c r="N44" s="46">
        <v>0</v>
      </c>
      <c r="O44" s="46">
        <v>0</v>
      </c>
      <c r="P44" s="46">
        <v>5151.85</v>
      </c>
      <c r="Q44" s="46">
        <v>0</v>
      </c>
      <c r="R44" s="46">
        <v>746.18</v>
      </c>
      <c r="S44" s="46"/>
      <c r="T44" s="46">
        <v>861.86</v>
      </c>
      <c r="U44" s="60">
        <f t="shared" si="3"/>
        <v>0.0706179252819645</v>
      </c>
      <c r="V44" s="46" t="s">
        <v>228</v>
      </c>
      <c r="W44" s="70">
        <v>7048.09</v>
      </c>
      <c r="X44" s="40">
        <f>W44*U44</f>
        <v>497.721493000561</v>
      </c>
      <c r="Y44" s="78">
        <v>21</v>
      </c>
      <c r="Z44" s="40">
        <f t="shared" si="0"/>
        <v>476.721493000561</v>
      </c>
      <c r="AA44" s="79"/>
    </row>
    <row r="45" ht="51" spans="1:27">
      <c r="A45" s="30" t="s">
        <v>222</v>
      </c>
      <c r="B45" s="30">
        <v>2</v>
      </c>
      <c r="C45" s="30" t="s">
        <v>229</v>
      </c>
      <c r="D45" s="30" t="s">
        <v>32</v>
      </c>
      <c r="E45" s="30" t="s">
        <v>224</v>
      </c>
      <c r="F45" s="30" t="s">
        <v>230</v>
      </c>
      <c r="G45" s="30" t="s">
        <v>231</v>
      </c>
      <c r="H45" s="30" t="s">
        <v>232</v>
      </c>
      <c r="I45" s="46">
        <v>73071.65</v>
      </c>
      <c r="J45" s="46">
        <v>500</v>
      </c>
      <c r="K45" s="46">
        <v>0</v>
      </c>
      <c r="L45" s="46">
        <v>24794.53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7581.62</v>
      </c>
      <c r="S45" s="46"/>
      <c r="T45" s="46">
        <v>40195.5</v>
      </c>
      <c r="U45" s="60">
        <f t="shared" si="3"/>
        <v>0.550083377068945</v>
      </c>
      <c r="V45" s="46" t="s">
        <v>233</v>
      </c>
      <c r="W45" s="70">
        <v>26681.71</v>
      </c>
      <c r="X45" s="40">
        <f>W45*U45</f>
        <v>14677.1651427743</v>
      </c>
      <c r="Y45" s="78">
        <v>25</v>
      </c>
      <c r="Z45" s="40">
        <f t="shared" si="0"/>
        <v>14652.1651427743</v>
      </c>
      <c r="AA45" s="79"/>
    </row>
    <row r="46" ht="25" customHeight="true" spans="1:27">
      <c r="A46" s="28" t="s">
        <v>221</v>
      </c>
      <c r="B46" s="29"/>
      <c r="C46" s="29"/>
      <c r="D46" s="29"/>
      <c r="E46" s="29"/>
      <c r="F46" s="29"/>
      <c r="G46" s="29"/>
      <c r="H46" s="36"/>
      <c r="I46" s="45">
        <f>SUM(I44:I45)</f>
        <v>85276.2</v>
      </c>
      <c r="J46" s="45">
        <f t="shared" ref="J46:T46" si="5">SUBTOTAL(9,J44:J45)</f>
        <v>700</v>
      </c>
      <c r="K46" s="45">
        <f t="shared" si="5"/>
        <v>0</v>
      </c>
      <c r="L46" s="45">
        <f t="shared" si="5"/>
        <v>30039.19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5151.85</v>
      </c>
      <c r="Q46" s="45">
        <f t="shared" si="5"/>
        <v>0</v>
      </c>
      <c r="R46" s="45">
        <f t="shared" si="5"/>
        <v>8327.8</v>
      </c>
      <c r="S46" s="45">
        <f t="shared" si="5"/>
        <v>0</v>
      </c>
      <c r="T46" s="45">
        <f t="shared" si="5"/>
        <v>41057.36</v>
      </c>
      <c r="U46" s="60">
        <f t="shared" si="3"/>
        <v>0.481463292219869</v>
      </c>
      <c r="V46" s="67"/>
      <c r="W46" s="68">
        <f>SUM(W44:W45)</f>
        <v>33729.8</v>
      </c>
      <c r="X46" s="69">
        <f>SUBTOTAL(9,X44:X45)</f>
        <v>15174.8866357748</v>
      </c>
      <c r="Y46" s="45">
        <f>SUM(Y44:Y45)</f>
        <v>46</v>
      </c>
      <c r="Z46" s="40">
        <f t="shared" si="0"/>
        <v>15128.8866357748</v>
      </c>
      <c r="AA46" s="77">
        <f>SUM(AA44:AA45)</f>
        <v>0</v>
      </c>
    </row>
    <row r="47" ht="38.25" spans="1:27">
      <c r="A47" s="30" t="s">
        <v>234</v>
      </c>
      <c r="B47" s="30">
        <v>1</v>
      </c>
      <c r="C47" s="30" t="s">
        <v>235</v>
      </c>
      <c r="D47" s="30" t="s">
        <v>32</v>
      </c>
      <c r="E47" s="30" t="s">
        <v>236</v>
      </c>
      <c r="F47" s="30" t="s">
        <v>82</v>
      </c>
      <c r="G47" s="30" t="s">
        <v>237</v>
      </c>
      <c r="H47" s="30" t="s">
        <v>238</v>
      </c>
      <c r="I47" s="46">
        <v>57457.94</v>
      </c>
      <c r="J47" s="46">
        <v>0</v>
      </c>
      <c r="K47" s="46"/>
      <c r="L47" s="46">
        <v>25957.13</v>
      </c>
      <c r="M47" s="46"/>
      <c r="N47" s="46"/>
      <c r="O47" s="46"/>
      <c r="P47" s="46">
        <v>12355.14</v>
      </c>
      <c r="Q47" s="46"/>
      <c r="R47" s="46">
        <v>15979.14</v>
      </c>
      <c r="S47" s="46"/>
      <c r="T47" s="46">
        <v>3166.53</v>
      </c>
      <c r="U47" s="60">
        <f t="shared" si="3"/>
        <v>0.0551103990153493</v>
      </c>
      <c r="V47" s="46" t="s">
        <v>239</v>
      </c>
      <c r="W47" s="71">
        <v>39794.61</v>
      </c>
      <c r="X47" s="40">
        <f>W47*U47</f>
        <v>2193.09683576021</v>
      </c>
      <c r="Y47" s="46">
        <v>0</v>
      </c>
      <c r="Z47" s="40">
        <f t="shared" si="0"/>
        <v>2193.09683576021</v>
      </c>
      <c r="AA47" s="34" t="s">
        <v>240</v>
      </c>
    </row>
    <row r="48" ht="38.25" spans="1:27">
      <c r="A48" s="30" t="s">
        <v>234</v>
      </c>
      <c r="B48" s="30">
        <v>2</v>
      </c>
      <c r="C48" s="30" t="s">
        <v>241</v>
      </c>
      <c r="D48" s="30" t="s">
        <v>39</v>
      </c>
      <c r="E48" s="30" t="s">
        <v>236</v>
      </c>
      <c r="F48" s="30" t="s">
        <v>242</v>
      </c>
      <c r="G48" s="30" t="s">
        <v>243</v>
      </c>
      <c r="H48" s="30" t="s">
        <v>244</v>
      </c>
      <c r="I48" s="46">
        <v>47692.31</v>
      </c>
      <c r="J48" s="46"/>
      <c r="K48" s="46"/>
      <c r="L48" s="46">
        <v>21510.63</v>
      </c>
      <c r="M48" s="46"/>
      <c r="N48" s="46"/>
      <c r="O48" s="46"/>
      <c r="P48" s="46">
        <v>3796.82</v>
      </c>
      <c r="Q48" s="46"/>
      <c r="R48" s="46">
        <v>13985.8</v>
      </c>
      <c r="S48" s="46"/>
      <c r="T48" s="46">
        <v>8399.06</v>
      </c>
      <c r="U48" s="60">
        <f t="shared" si="3"/>
        <v>0.176109314059227</v>
      </c>
      <c r="V48" s="46" t="s">
        <v>245</v>
      </c>
      <c r="W48" s="71">
        <v>15920.12</v>
      </c>
      <c r="X48" s="40">
        <f>W48*U48</f>
        <v>2803.68141294058</v>
      </c>
      <c r="Y48" s="46">
        <v>0</v>
      </c>
      <c r="Z48" s="40">
        <f t="shared" si="0"/>
        <v>2803.68141294058</v>
      </c>
      <c r="AA48" s="34" t="s">
        <v>246</v>
      </c>
    </row>
    <row r="49" ht="55" customHeight="true" spans="1:27">
      <c r="A49" s="30" t="s">
        <v>234</v>
      </c>
      <c r="B49" s="30">
        <v>3</v>
      </c>
      <c r="C49" s="30" t="s">
        <v>247</v>
      </c>
      <c r="D49" s="30" t="s">
        <v>32</v>
      </c>
      <c r="E49" s="30" t="s">
        <v>236</v>
      </c>
      <c r="F49" s="30" t="s">
        <v>248</v>
      </c>
      <c r="G49" s="30" t="s">
        <v>249</v>
      </c>
      <c r="H49" s="30" t="s">
        <v>250</v>
      </c>
      <c r="I49" s="46">
        <v>33964.28</v>
      </c>
      <c r="J49" s="46"/>
      <c r="K49" s="46"/>
      <c r="L49" s="46">
        <v>14217.92</v>
      </c>
      <c r="M49" s="46"/>
      <c r="N49" s="46"/>
      <c r="O49" s="46"/>
      <c r="P49" s="46">
        <v>9463.73</v>
      </c>
      <c r="Q49" s="46"/>
      <c r="R49" s="46">
        <v>7173.95</v>
      </c>
      <c r="S49" s="46"/>
      <c r="T49" s="46">
        <v>3108.68</v>
      </c>
      <c r="U49" s="60">
        <f t="shared" si="3"/>
        <v>0.0915279228648451</v>
      </c>
      <c r="V49" s="46" t="s">
        <v>251</v>
      </c>
      <c r="W49" s="71">
        <v>10636.23</v>
      </c>
      <c r="X49" s="40">
        <f>W49*U49</f>
        <v>973.512039012751</v>
      </c>
      <c r="Y49" s="46">
        <v>0</v>
      </c>
      <c r="Z49" s="40">
        <f t="shared" si="0"/>
        <v>973.512039012751</v>
      </c>
      <c r="AA49" s="34" t="s">
        <v>240</v>
      </c>
    </row>
    <row r="50" ht="38.25" spans="1:27">
      <c r="A50" s="30" t="s">
        <v>234</v>
      </c>
      <c r="B50" s="30">
        <v>4</v>
      </c>
      <c r="C50" s="30" t="s">
        <v>252</v>
      </c>
      <c r="D50" s="30" t="s">
        <v>32</v>
      </c>
      <c r="E50" s="30" t="s">
        <v>236</v>
      </c>
      <c r="F50" s="30" t="s">
        <v>253</v>
      </c>
      <c r="G50" s="30" t="s">
        <v>254</v>
      </c>
      <c r="H50" s="30" t="s">
        <v>255</v>
      </c>
      <c r="I50" s="46">
        <v>45374.14</v>
      </c>
      <c r="J50" s="46"/>
      <c r="K50" s="46"/>
      <c r="L50" s="46">
        <v>19352.87</v>
      </c>
      <c r="M50" s="46"/>
      <c r="N50" s="46"/>
      <c r="O50" s="46"/>
      <c r="P50" s="46">
        <v>6649.5</v>
      </c>
      <c r="Q50" s="46"/>
      <c r="R50" s="46">
        <v>11610.09</v>
      </c>
      <c r="S50" s="46"/>
      <c r="T50" s="46">
        <v>7761.68</v>
      </c>
      <c r="U50" s="60">
        <f t="shared" si="3"/>
        <v>0.171059550660354</v>
      </c>
      <c r="V50" s="46" t="s">
        <v>256</v>
      </c>
      <c r="W50" s="71">
        <v>10629.42</v>
      </c>
      <c r="X50" s="40">
        <f t="shared" ref="X50:X66" si="6">W50*U50</f>
        <v>1818.26380898018</v>
      </c>
      <c r="Y50" s="46">
        <v>0</v>
      </c>
      <c r="Z50" s="40">
        <f t="shared" si="0"/>
        <v>1818.26380898018</v>
      </c>
      <c r="AA50" s="34" t="s">
        <v>246</v>
      </c>
    </row>
    <row r="51" ht="38.25" spans="1:27">
      <c r="A51" s="30" t="s">
        <v>234</v>
      </c>
      <c r="B51" s="30">
        <v>5</v>
      </c>
      <c r="C51" s="30" t="s">
        <v>257</v>
      </c>
      <c r="D51" s="30" t="s">
        <v>32</v>
      </c>
      <c r="E51" s="30" t="s">
        <v>236</v>
      </c>
      <c r="F51" s="30" t="s">
        <v>82</v>
      </c>
      <c r="G51" s="30" t="s">
        <v>258</v>
      </c>
      <c r="H51" s="30" t="s">
        <v>259</v>
      </c>
      <c r="I51" s="46">
        <v>24028.56</v>
      </c>
      <c r="J51" s="46"/>
      <c r="K51" s="46"/>
      <c r="L51" s="46">
        <v>10735.22</v>
      </c>
      <c r="M51" s="46"/>
      <c r="N51" s="46"/>
      <c r="O51" s="46"/>
      <c r="P51" s="46">
        <v>5257.48</v>
      </c>
      <c r="Q51" s="46"/>
      <c r="R51" s="46">
        <v>6425.82</v>
      </c>
      <c r="S51" s="46"/>
      <c r="T51" s="46">
        <v>1610.04</v>
      </c>
      <c r="U51" s="60">
        <f t="shared" si="3"/>
        <v>0.067005263736154</v>
      </c>
      <c r="V51" s="46" t="s">
        <v>260</v>
      </c>
      <c r="W51" s="71">
        <v>20376.74</v>
      </c>
      <c r="X51" s="40">
        <f t="shared" si="6"/>
        <v>1365.34883778304</v>
      </c>
      <c r="Y51" s="46">
        <v>0</v>
      </c>
      <c r="Z51" s="40">
        <f t="shared" si="0"/>
        <v>1365.34883778304</v>
      </c>
      <c r="AA51" s="34" t="s">
        <v>240</v>
      </c>
    </row>
    <row r="52" ht="38.25" spans="1:27">
      <c r="A52" s="30" t="s">
        <v>234</v>
      </c>
      <c r="B52" s="30">
        <v>6</v>
      </c>
      <c r="C52" s="30" t="s">
        <v>261</v>
      </c>
      <c r="D52" s="30" t="s">
        <v>32</v>
      </c>
      <c r="E52" s="30" t="s">
        <v>236</v>
      </c>
      <c r="F52" s="30" t="s">
        <v>262</v>
      </c>
      <c r="G52" s="30" t="s">
        <v>263</v>
      </c>
      <c r="H52" s="30" t="s">
        <v>264</v>
      </c>
      <c r="I52" s="46">
        <v>75089.01</v>
      </c>
      <c r="J52" s="46"/>
      <c r="K52" s="46"/>
      <c r="L52" s="46">
        <v>33376.46</v>
      </c>
      <c r="M52" s="46"/>
      <c r="N52" s="46"/>
      <c r="O52" s="46"/>
      <c r="P52" s="46">
        <v>12358.44</v>
      </c>
      <c r="Q52" s="46"/>
      <c r="R52" s="46">
        <v>20527.38</v>
      </c>
      <c r="S52" s="46"/>
      <c r="T52" s="46">
        <v>8826.72999999999</v>
      </c>
      <c r="U52" s="60">
        <f t="shared" si="3"/>
        <v>0.117550224726628</v>
      </c>
      <c r="V52" s="46" t="s">
        <v>265</v>
      </c>
      <c r="W52" s="71">
        <v>18411.64</v>
      </c>
      <c r="X52" s="40">
        <f t="shared" si="6"/>
        <v>2164.29241958577</v>
      </c>
      <c r="Y52" s="46">
        <v>0</v>
      </c>
      <c r="Z52" s="40">
        <f t="shared" ref="Z52:Z66" si="7">X52-Y52</f>
        <v>2164.29241958577</v>
      </c>
      <c r="AA52" s="34" t="s">
        <v>246</v>
      </c>
    </row>
    <row r="53" ht="38.25" spans="1:27">
      <c r="A53" s="30" t="s">
        <v>234</v>
      </c>
      <c r="B53" s="30">
        <v>7</v>
      </c>
      <c r="C53" s="30" t="s">
        <v>266</v>
      </c>
      <c r="D53" s="30" t="s">
        <v>32</v>
      </c>
      <c r="E53" s="30" t="s">
        <v>236</v>
      </c>
      <c r="F53" s="30" t="s">
        <v>41</v>
      </c>
      <c r="G53" s="30" t="s">
        <v>267</v>
      </c>
      <c r="H53" s="30" t="s">
        <v>268</v>
      </c>
      <c r="I53" s="46">
        <v>7560.05</v>
      </c>
      <c r="J53" s="46"/>
      <c r="K53" s="46"/>
      <c r="L53" s="46">
        <v>2739.89</v>
      </c>
      <c r="M53" s="46"/>
      <c r="N53" s="46"/>
      <c r="O53" s="46"/>
      <c r="P53" s="46">
        <v>1820.28</v>
      </c>
      <c r="Q53" s="46"/>
      <c r="R53" s="46">
        <v>2224.82</v>
      </c>
      <c r="S53" s="46"/>
      <c r="T53" s="46">
        <v>775.06</v>
      </c>
      <c r="U53" s="60">
        <f t="shared" si="3"/>
        <v>0.102520485975622</v>
      </c>
      <c r="V53" s="46" t="s">
        <v>269</v>
      </c>
      <c r="W53" s="71">
        <v>4229.53</v>
      </c>
      <c r="X53" s="40">
        <f t="shared" si="6"/>
        <v>433.613471048472</v>
      </c>
      <c r="Y53" s="46">
        <v>0</v>
      </c>
      <c r="Z53" s="40">
        <f t="shared" si="7"/>
        <v>433.613471048472</v>
      </c>
      <c r="AA53" s="34" t="s">
        <v>240</v>
      </c>
    </row>
    <row r="54" ht="38.25" spans="1:27">
      <c r="A54" s="30" t="s">
        <v>234</v>
      </c>
      <c r="B54" s="30">
        <v>8</v>
      </c>
      <c r="C54" s="30" t="s">
        <v>270</v>
      </c>
      <c r="D54" s="30" t="s">
        <v>32</v>
      </c>
      <c r="E54" s="30" t="s">
        <v>236</v>
      </c>
      <c r="F54" s="30" t="s">
        <v>271</v>
      </c>
      <c r="G54" s="30" t="s">
        <v>272</v>
      </c>
      <c r="H54" s="30" t="s">
        <v>273</v>
      </c>
      <c r="I54" s="46">
        <v>44277.62</v>
      </c>
      <c r="J54" s="46"/>
      <c r="K54" s="46"/>
      <c r="L54" s="46">
        <v>19274.63</v>
      </c>
      <c r="M54" s="46"/>
      <c r="N54" s="46"/>
      <c r="O54" s="46"/>
      <c r="P54" s="46">
        <v>11168.68</v>
      </c>
      <c r="Q54" s="46"/>
      <c r="R54" s="46">
        <v>10925.11</v>
      </c>
      <c r="S54" s="46"/>
      <c r="T54" s="46">
        <v>2909.2</v>
      </c>
      <c r="U54" s="60">
        <f t="shared" si="3"/>
        <v>0.0657036218297189</v>
      </c>
      <c r="V54" s="46" t="s">
        <v>274</v>
      </c>
      <c r="W54" s="71">
        <v>15221.41</v>
      </c>
      <c r="X54" s="40">
        <f t="shared" si="6"/>
        <v>1000.1017663551</v>
      </c>
      <c r="Y54" s="46">
        <v>0</v>
      </c>
      <c r="Z54" s="40">
        <f t="shared" si="7"/>
        <v>1000.1017663551</v>
      </c>
      <c r="AA54" s="34" t="s">
        <v>246</v>
      </c>
    </row>
    <row r="55" ht="38.25" spans="1:27">
      <c r="A55" s="30" t="s">
        <v>234</v>
      </c>
      <c r="B55" s="30">
        <v>9</v>
      </c>
      <c r="C55" s="30" t="s">
        <v>275</v>
      </c>
      <c r="D55" s="30" t="s">
        <v>32</v>
      </c>
      <c r="E55" s="30" t="s">
        <v>236</v>
      </c>
      <c r="F55" s="30" t="s">
        <v>276</v>
      </c>
      <c r="G55" s="30" t="s">
        <v>277</v>
      </c>
      <c r="H55" s="30" t="s">
        <v>278</v>
      </c>
      <c r="I55" s="46">
        <v>55733.38</v>
      </c>
      <c r="J55" s="46"/>
      <c r="K55" s="46"/>
      <c r="L55" s="46">
        <v>24994.41</v>
      </c>
      <c r="M55" s="46"/>
      <c r="N55" s="46"/>
      <c r="O55" s="46"/>
      <c r="P55" s="46">
        <v>12991.19</v>
      </c>
      <c r="Q55" s="46"/>
      <c r="R55" s="46">
        <v>14804.63</v>
      </c>
      <c r="S55" s="46"/>
      <c r="T55" s="46">
        <v>2943.15</v>
      </c>
      <c r="U55" s="60">
        <f t="shared" si="3"/>
        <v>0.0528076710940553</v>
      </c>
      <c r="V55" s="46" t="s">
        <v>279</v>
      </c>
      <c r="W55" s="71">
        <v>55733.38</v>
      </c>
      <c r="X55" s="40">
        <f t="shared" si="6"/>
        <v>2943.15</v>
      </c>
      <c r="Y55" s="46">
        <v>0</v>
      </c>
      <c r="Z55" s="40">
        <f t="shared" si="7"/>
        <v>2943.15</v>
      </c>
      <c r="AA55" s="34" t="s">
        <v>240</v>
      </c>
    </row>
    <row r="56" ht="38.25" spans="1:27">
      <c r="A56" s="30" t="s">
        <v>234</v>
      </c>
      <c r="B56" s="30">
        <v>10</v>
      </c>
      <c r="C56" s="30" t="s">
        <v>280</v>
      </c>
      <c r="D56" s="30" t="s">
        <v>32</v>
      </c>
      <c r="E56" s="30" t="s">
        <v>236</v>
      </c>
      <c r="F56" s="30" t="s">
        <v>281</v>
      </c>
      <c r="G56" s="30" t="s">
        <v>282</v>
      </c>
      <c r="H56" s="30" t="s">
        <v>283</v>
      </c>
      <c r="I56" s="46">
        <v>31754.57</v>
      </c>
      <c r="J56" s="46"/>
      <c r="K56" s="46"/>
      <c r="L56" s="46">
        <v>13915.91</v>
      </c>
      <c r="M56" s="46"/>
      <c r="N56" s="46"/>
      <c r="O56" s="46"/>
      <c r="P56" s="46">
        <v>7415.29</v>
      </c>
      <c r="Q56" s="46"/>
      <c r="R56" s="46">
        <v>9062.93</v>
      </c>
      <c r="S56" s="46"/>
      <c r="T56" s="46">
        <v>1360.44</v>
      </c>
      <c r="U56" s="60">
        <f t="shared" si="3"/>
        <v>0.042842337339161</v>
      </c>
      <c r="V56" s="46" t="s">
        <v>284</v>
      </c>
      <c r="W56" s="71">
        <v>3746.53</v>
      </c>
      <c r="X56" s="40">
        <f t="shared" si="6"/>
        <v>160.510102111287</v>
      </c>
      <c r="Y56" s="46">
        <v>0</v>
      </c>
      <c r="Z56" s="40">
        <f t="shared" si="7"/>
        <v>160.510102111287</v>
      </c>
      <c r="AA56" s="34" t="s">
        <v>246</v>
      </c>
    </row>
    <row r="57" ht="38.25" spans="1:27">
      <c r="A57" s="30" t="s">
        <v>234</v>
      </c>
      <c r="B57" s="30">
        <v>11</v>
      </c>
      <c r="C57" s="30" t="s">
        <v>285</v>
      </c>
      <c r="D57" s="30" t="s">
        <v>32</v>
      </c>
      <c r="E57" s="30" t="s">
        <v>236</v>
      </c>
      <c r="F57" s="30" t="s">
        <v>82</v>
      </c>
      <c r="G57" s="30" t="s">
        <v>286</v>
      </c>
      <c r="H57" s="30" t="s">
        <v>287</v>
      </c>
      <c r="I57" s="46">
        <v>16926.49</v>
      </c>
      <c r="J57" s="46"/>
      <c r="K57" s="46"/>
      <c r="L57" s="46">
        <v>7203.47</v>
      </c>
      <c r="M57" s="46"/>
      <c r="N57" s="46"/>
      <c r="O57" s="46"/>
      <c r="P57" s="46">
        <v>3968.05</v>
      </c>
      <c r="Q57" s="46"/>
      <c r="R57" s="46">
        <v>4849.79</v>
      </c>
      <c r="S57" s="46"/>
      <c r="T57" s="46">
        <v>905.18</v>
      </c>
      <c r="U57" s="60">
        <f t="shared" si="3"/>
        <v>0.0534771237273646</v>
      </c>
      <c r="V57" s="46" t="s">
        <v>288</v>
      </c>
      <c r="W57" s="71">
        <v>9295.82</v>
      </c>
      <c r="X57" s="40">
        <f t="shared" si="6"/>
        <v>497.113716287311</v>
      </c>
      <c r="Y57" s="46">
        <v>0</v>
      </c>
      <c r="Z57" s="40">
        <f t="shared" si="7"/>
        <v>497.113716287311</v>
      </c>
      <c r="AA57" s="34" t="s">
        <v>240</v>
      </c>
    </row>
    <row r="58" ht="38.25" spans="1:27">
      <c r="A58" s="30" t="s">
        <v>234</v>
      </c>
      <c r="B58" s="30">
        <v>12</v>
      </c>
      <c r="C58" s="30" t="s">
        <v>289</v>
      </c>
      <c r="D58" s="30" t="s">
        <v>32</v>
      </c>
      <c r="E58" s="30" t="s">
        <v>236</v>
      </c>
      <c r="F58" s="30" t="s">
        <v>290</v>
      </c>
      <c r="G58" s="30" t="s">
        <v>291</v>
      </c>
      <c r="H58" s="30" t="s">
        <v>292</v>
      </c>
      <c r="I58" s="46">
        <v>43139.17</v>
      </c>
      <c r="J58" s="46"/>
      <c r="K58" s="46"/>
      <c r="L58" s="46">
        <v>18483.29</v>
      </c>
      <c r="M58" s="46"/>
      <c r="N58" s="46"/>
      <c r="O58" s="46"/>
      <c r="P58" s="46">
        <v>13424.95</v>
      </c>
      <c r="Q58" s="46"/>
      <c r="R58" s="46">
        <v>7852.59</v>
      </c>
      <c r="S58" s="46"/>
      <c r="T58" s="46">
        <v>3378.34</v>
      </c>
      <c r="U58" s="60">
        <f t="shared" si="3"/>
        <v>0.078312586913471</v>
      </c>
      <c r="V58" s="46" t="s">
        <v>293</v>
      </c>
      <c r="W58" s="71">
        <v>43139.17</v>
      </c>
      <c r="X58" s="40">
        <f t="shared" si="6"/>
        <v>3378.34</v>
      </c>
      <c r="Y58" s="46">
        <v>0</v>
      </c>
      <c r="Z58" s="40">
        <f t="shared" si="7"/>
        <v>3378.34</v>
      </c>
      <c r="AA58" s="34" t="s">
        <v>240</v>
      </c>
    </row>
    <row r="59" ht="38.25" spans="1:27">
      <c r="A59" s="30" t="s">
        <v>234</v>
      </c>
      <c r="B59" s="30">
        <v>13</v>
      </c>
      <c r="C59" s="30" t="s">
        <v>294</v>
      </c>
      <c r="D59" s="30" t="s">
        <v>32</v>
      </c>
      <c r="E59" s="30" t="s">
        <v>236</v>
      </c>
      <c r="F59" s="30" t="s">
        <v>276</v>
      </c>
      <c r="G59" s="30" t="s">
        <v>295</v>
      </c>
      <c r="H59" s="30" t="s">
        <v>296</v>
      </c>
      <c r="I59" s="46">
        <v>26998.04</v>
      </c>
      <c r="J59" s="46"/>
      <c r="K59" s="46"/>
      <c r="L59" s="46">
        <v>11891.45</v>
      </c>
      <c r="M59" s="46"/>
      <c r="N59" s="46"/>
      <c r="O59" s="46"/>
      <c r="P59" s="46">
        <v>6304.82</v>
      </c>
      <c r="Q59" s="46"/>
      <c r="R59" s="46">
        <v>7705.9</v>
      </c>
      <c r="S59" s="46"/>
      <c r="T59" s="46">
        <v>1095.87</v>
      </c>
      <c r="U59" s="60">
        <f t="shared" si="3"/>
        <v>0.0405907243636945</v>
      </c>
      <c r="V59" s="46" t="s">
        <v>297</v>
      </c>
      <c r="W59" s="71">
        <v>18719.36</v>
      </c>
      <c r="X59" s="40">
        <f t="shared" si="6"/>
        <v>759.832382024769</v>
      </c>
      <c r="Y59" s="46">
        <v>75</v>
      </c>
      <c r="Z59" s="40">
        <f t="shared" si="7"/>
        <v>684.832382024769</v>
      </c>
      <c r="AA59" s="34" t="s">
        <v>240</v>
      </c>
    </row>
    <row r="60" ht="38.25" spans="1:27">
      <c r="A60" s="30" t="s">
        <v>234</v>
      </c>
      <c r="B60" s="30">
        <v>14</v>
      </c>
      <c r="C60" s="30" t="s">
        <v>298</v>
      </c>
      <c r="D60" s="30" t="s">
        <v>32</v>
      </c>
      <c r="E60" s="30" t="s">
        <v>236</v>
      </c>
      <c r="F60" s="30" t="s">
        <v>299</v>
      </c>
      <c r="G60" s="30" t="s">
        <v>300</v>
      </c>
      <c r="H60" s="30" t="s">
        <v>301</v>
      </c>
      <c r="I60" s="46">
        <v>21976.91</v>
      </c>
      <c r="J60" s="46"/>
      <c r="K60" s="46"/>
      <c r="L60" s="46">
        <v>10108.02</v>
      </c>
      <c r="M60" s="46"/>
      <c r="N60" s="46"/>
      <c r="O60" s="46"/>
      <c r="P60" s="46">
        <v>1050.22</v>
      </c>
      <c r="Q60" s="46"/>
      <c r="R60" s="46">
        <v>6854.63</v>
      </c>
      <c r="S60" s="46"/>
      <c r="T60" s="46">
        <v>3964.04</v>
      </c>
      <c r="U60" s="60">
        <f t="shared" si="3"/>
        <v>0.180372945969201</v>
      </c>
      <c r="V60" s="46" t="s">
        <v>302</v>
      </c>
      <c r="W60" s="71">
        <v>13630.58</v>
      </c>
      <c r="X60" s="40">
        <f t="shared" si="6"/>
        <v>2458.58786986888</v>
      </c>
      <c r="Y60" s="46">
        <v>0</v>
      </c>
      <c r="Z60" s="40">
        <f t="shared" si="7"/>
        <v>2458.58786986888</v>
      </c>
      <c r="AA60" s="34" t="s">
        <v>246</v>
      </c>
    </row>
    <row r="61" ht="38.25" spans="1:27">
      <c r="A61" s="30" t="s">
        <v>234</v>
      </c>
      <c r="B61" s="30">
        <v>15</v>
      </c>
      <c r="C61" s="30" t="s">
        <v>303</v>
      </c>
      <c r="D61" s="30" t="s">
        <v>32</v>
      </c>
      <c r="E61" s="30" t="s">
        <v>236</v>
      </c>
      <c r="F61" s="30" t="s">
        <v>304</v>
      </c>
      <c r="G61" s="30" t="s">
        <v>305</v>
      </c>
      <c r="H61" s="30" t="s">
        <v>296</v>
      </c>
      <c r="I61" s="46">
        <v>18480.33</v>
      </c>
      <c r="J61" s="46"/>
      <c r="K61" s="46"/>
      <c r="L61" s="46">
        <v>6886.15</v>
      </c>
      <c r="M61" s="46"/>
      <c r="N61" s="46"/>
      <c r="O61" s="46"/>
      <c r="P61" s="46">
        <v>3921.45</v>
      </c>
      <c r="Q61" s="46"/>
      <c r="R61" s="46">
        <v>4792.82</v>
      </c>
      <c r="S61" s="46"/>
      <c r="T61" s="46">
        <v>2879.91</v>
      </c>
      <c r="U61" s="60">
        <f t="shared" si="3"/>
        <v>0.155836502919591</v>
      </c>
      <c r="V61" s="46" t="s">
        <v>306</v>
      </c>
      <c r="W61" s="71">
        <v>10573.38</v>
      </c>
      <c r="X61" s="40">
        <f t="shared" si="6"/>
        <v>1647.71856323994</v>
      </c>
      <c r="Y61" s="46">
        <v>0</v>
      </c>
      <c r="Z61" s="40">
        <f t="shared" si="7"/>
        <v>1647.71856323994</v>
      </c>
      <c r="AA61" s="34" t="s">
        <v>246</v>
      </c>
    </row>
    <row r="62" ht="38.25" spans="1:27">
      <c r="A62" s="30" t="s">
        <v>234</v>
      </c>
      <c r="B62" s="30">
        <v>16</v>
      </c>
      <c r="C62" s="30" t="s">
        <v>307</v>
      </c>
      <c r="D62" s="30" t="s">
        <v>32</v>
      </c>
      <c r="E62" s="30" t="s">
        <v>236</v>
      </c>
      <c r="F62" s="30" t="s">
        <v>308</v>
      </c>
      <c r="G62" s="30" t="s">
        <v>309</v>
      </c>
      <c r="H62" s="30" t="s">
        <v>310</v>
      </c>
      <c r="I62" s="46">
        <v>31185.94</v>
      </c>
      <c r="J62" s="46"/>
      <c r="K62" s="46"/>
      <c r="L62" s="46">
        <v>13938.59</v>
      </c>
      <c r="M62" s="46"/>
      <c r="N62" s="46"/>
      <c r="O62" s="46"/>
      <c r="P62" s="46">
        <v>10029.61</v>
      </c>
      <c r="Q62" s="46"/>
      <c r="R62" s="46">
        <v>6397.77</v>
      </c>
      <c r="S62" s="46"/>
      <c r="T62" s="46">
        <v>819.969999999998</v>
      </c>
      <c r="U62" s="60">
        <f t="shared" si="3"/>
        <v>0.0262929384203265</v>
      </c>
      <c r="V62" s="46" t="s">
        <v>311</v>
      </c>
      <c r="W62" s="71">
        <v>10564.91</v>
      </c>
      <c r="X62" s="40">
        <f t="shared" si="6"/>
        <v>277.782528046292</v>
      </c>
      <c r="Y62" s="46">
        <v>0</v>
      </c>
      <c r="Z62" s="40">
        <f t="shared" si="7"/>
        <v>277.782528046292</v>
      </c>
      <c r="AA62" s="34" t="s">
        <v>246</v>
      </c>
    </row>
    <row r="63" ht="25.5" spans="1:27">
      <c r="A63" s="30" t="s">
        <v>234</v>
      </c>
      <c r="B63" s="30">
        <v>17</v>
      </c>
      <c r="C63" s="30" t="s">
        <v>312</v>
      </c>
      <c r="D63" s="30" t="s">
        <v>32</v>
      </c>
      <c r="E63" s="30" t="s">
        <v>236</v>
      </c>
      <c r="F63" s="30" t="s">
        <v>313</v>
      </c>
      <c r="G63" s="30" t="s">
        <v>314</v>
      </c>
      <c r="H63" s="30" t="s">
        <v>244</v>
      </c>
      <c r="I63" s="46">
        <v>93069.78</v>
      </c>
      <c r="J63" s="46"/>
      <c r="K63" s="46"/>
      <c r="L63" s="46">
        <v>39483.22</v>
      </c>
      <c r="M63" s="46"/>
      <c r="N63" s="46"/>
      <c r="O63" s="46"/>
      <c r="P63" s="46">
        <v>13608.54</v>
      </c>
      <c r="Q63" s="46"/>
      <c r="R63" s="46">
        <v>25032.34</v>
      </c>
      <c r="S63" s="46"/>
      <c r="T63" s="46">
        <v>14945.68</v>
      </c>
      <c r="U63" s="60">
        <f t="shared" si="3"/>
        <v>0.1605857454482</v>
      </c>
      <c r="V63" s="46" t="s">
        <v>315</v>
      </c>
      <c r="W63" s="71">
        <v>6694.68</v>
      </c>
      <c r="X63" s="40">
        <f t="shared" si="6"/>
        <v>1075.07017833716</v>
      </c>
      <c r="Y63" s="46">
        <v>0</v>
      </c>
      <c r="Z63" s="40">
        <f t="shared" si="7"/>
        <v>1075.07017833716</v>
      </c>
      <c r="AA63" s="34" t="s">
        <v>246</v>
      </c>
    </row>
    <row r="64" ht="25.5" spans="1:27">
      <c r="A64" s="30" t="s">
        <v>234</v>
      </c>
      <c r="B64" s="30">
        <v>18</v>
      </c>
      <c r="C64" s="30" t="s">
        <v>316</v>
      </c>
      <c r="D64" s="30" t="s">
        <v>32</v>
      </c>
      <c r="E64" s="30" t="s">
        <v>236</v>
      </c>
      <c r="F64" s="30" t="s">
        <v>317</v>
      </c>
      <c r="G64" s="30" t="s">
        <v>318</v>
      </c>
      <c r="H64" s="30" t="s">
        <v>319</v>
      </c>
      <c r="I64" s="46">
        <v>13179.99</v>
      </c>
      <c r="J64" s="46"/>
      <c r="K64" s="46"/>
      <c r="L64" s="46">
        <v>6072.2</v>
      </c>
      <c r="M64" s="46"/>
      <c r="N64" s="46"/>
      <c r="O64" s="46"/>
      <c r="P64" s="46">
        <v>3001.37</v>
      </c>
      <c r="Q64" s="46"/>
      <c r="R64" s="46">
        <v>3668.34</v>
      </c>
      <c r="S64" s="46"/>
      <c r="T64" s="46">
        <v>438.08</v>
      </c>
      <c r="U64" s="60">
        <f t="shared" si="3"/>
        <v>0.0332382649759218</v>
      </c>
      <c r="V64" s="46" t="s">
        <v>320</v>
      </c>
      <c r="W64" s="71">
        <v>4406.37</v>
      </c>
      <c r="X64" s="40">
        <f t="shared" si="6"/>
        <v>146.460093641953</v>
      </c>
      <c r="Y64" s="46">
        <v>0</v>
      </c>
      <c r="Z64" s="40">
        <f t="shared" si="7"/>
        <v>146.460093641953</v>
      </c>
      <c r="AA64" s="34" t="s">
        <v>246</v>
      </c>
    </row>
    <row r="65" ht="38.25" spans="1:27">
      <c r="A65" s="30" t="s">
        <v>234</v>
      </c>
      <c r="B65" s="30">
        <v>19</v>
      </c>
      <c r="C65" s="30" t="s">
        <v>321</v>
      </c>
      <c r="D65" s="30" t="s">
        <v>32</v>
      </c>
      <c r="E65" s="30" t="s">
        <v>236</v>
      </c>
      <c r="F65" s="30" t="s">
        <v>313</v>
      </c>
      <c r="G65" s="30" t="s">
        <v>322</v>
      </c>
      <c r="H65" s="30" t="s">
        <v>323</v>
      </c>
      <c r="I65" s="46">
        <v>37852.69</v>
      </c>
      <c r="J65" s="46"/>
      <c r="K65" s="46"/>
      <c r="L65" s="46">
        <v>16848.64</v>
      </c>
      <c r="M65" s="46"/>
      <c r="N65" s="46"/>
      <c r="O65" s="46"/>
      <c r="P65" s="46">
        <v>9581.98</v>
      </c>
      <c r="Q65" s="46"/>
      <c r="R65" s="46">
        <v>10344.85</v>
      </c>
      <c r="S65" s="46"/>
      <c r="T65" s="46">
        <v>1077.22</v>
      </c>
      <c r="U65" s="60">
        <f t="shared" si="3"/>
        <v>0.0284582152549792</v>
      </c>
      <c r="V65" s="46" t="s">
        <v>324</v>
      </c>
      <c r="W65" s="71">
        <v>5337.63</v>
      </c>
      <c r="X65" s="40">
        <f t="shared" si="6"/>
        <v>151.899423491435</v>
      </c>
      <c r="Y65" s="46">
        <v>80</v>
      </c>
      <c r="Z65" s="40">
        <f t="shared" si="7"/>
        <v>71.8994234914348</v>
      </c>
      <c r="AA65" s="34" t="s">
        <v>246</v>
      </c>
    </row>
    <row r="66" ht="25.5" spans="1:27">
      <c r="A66" s="30" t="s">
        <v>234</v>
      </c>
      <c r="B66" s="30">
        <v>20</v>
      </c>
      <c r="C66" s="30" t="s">
        <v>325</v>
      </c>
      <c r="D66" s="30" t="s">
        <v>32</v>
      </c>
      <c r="E66" s="30" t="s">
        <v>236</v>
      </c>
      <c r="F66" s="30" t="s">
        <v>82</v>
      </c>
      <c r="G66" s="30" t="s">
        <v>326</v>
      </c>
      <c r="H66" s="30" t="s">
        <v>327</v>
      </c>
      <c r="I66" s="46">
        <v>42723.38</v>
      </c>
      <c r="J66" s="46"/>
      <c r="K66" s="46"/>
      <c r="L66" s="46">
        <v>18568.46</v>
      </c>
      <c r="M66" s="46"/>
      <c r="N66" s="46"/>
      <c r="O66" s="46"/>
      <c r="P66" s="46">
        <v>1536.01</v>
      </c>
      <c r="Q66" s="46"/>
      <c r="R66" s="46">
        <v>12087.64</v>
      </c>
      <c r="S66" s="46"/>
      <c r="T66" s="46">
        <v>10531.27</v>
      </c>
      <c r="U66" s="60">
        <f t="shared" si="3"/>
        <v>0.246498989546239</v>
      </c>
      <c r="V66" s="46" t="s">
        <v>328</v>
      </c>
      <c r="W66" s="71">
        <v>14837.1</v>
      </c>
      <c r="X66" s="40">
        <f t="shared" si="6"/>
        <v>3657.3301577965</v>
      </c>
      <c r="Y66" s="46">
        <v>0</v>
      </c>
      <c r="Z66" s="40">
        <f t="shared" si="7"/>
        <v>3657.3301577965</v>
      </c>
      <c r="AA66" s="34" t="s">
        <v>240</v>
      </c>
    </row>
    <row r="67" ht="33" customHeight="true" spans="1:27">
      <c r="A67" s="28" t="s">
        <v>221</v>
      </c>
      <c r="B67" s="29"/>
      <c r="C67" s="29"/>
      <c r="D67" s="29"/>
      <c r="E67" s="29"/>
      <c r="F67" s="29"/>
      <c r="G67" s="29"/>
      <c r="H67" s="36"/>
      <c r="I67" s="45">
        <f>SUM(I47:I66)</f>
        <v>768464.58</v>
      </c>
      <c r="J67" s="45">
        <f t="shared" ref="J67:T67" si="8">SUBTOTAL(9,J47:J66)</f>
        <v>0</v>
      </c>
      <c r="K67" s="45">
        <f t="shared" si="8"/>
        <v>0</v>
      </c>
      <c r="L67" s="45">
        <f t="shared" si="8"/>
        <v>335558.56</v>
      </c>
      <c r="M67" s="45">
        <f t="shared" si="8"/>
        <v>0</v>
      </c>
      <c r="N67" s="45">
        <f t="shared" si="8"/>
        <v>0</v>
      </c>
      <c r="O67" s="45">
        <f t="shared" si="8"/>
        <v>0</v>
      </c>
      <c r="P67" s="45">
        <f t="shared" si="8"/>
        <v>149703.55</v>
      </c>
      <c r="Q67" s="45">
        <f t="shared" si="8"/>
        <v>0</v>
      </c>
      <c r="R67" s="45">
        <f t="shared" si="8"/>
        <v>202306.34</v>
      </c>
      <c r="S67" s="45">
        <f t="shared" si="8"/>
        <v>0</v>
      </c>
      <c r="T67" s="45">
        <f t="shared" si="8"/>
        <v>80896.13</v>
      </c>
      <c r="U67" s="60">
        <f t="shared" si="3"/>
        <v>0.105269822585707</v>
      </c>
      <c r="V67" s="67"/>
      <c r="W67" s="68">
        <f>SUM(W47:W66)</f>
        <v>331898.61</v>
      </c>
      <c r="X67" s="69">
        <f>SUBTOTAL(9,X47:X66)</f>
        <v>29905.7056063116</v>
      </c>
      <c r="Y67" s="45">
        <f>SUM(Y47:Y66)</f>
        <v>155</v>
      </c>
      <c r="Z67" s="45">
        <f>SUM(Z47:Z66)</f>
        <v>29750.7056063116</v>
      </c>
      <c r="AA67" s="87"/>
    </row>
    <row r="68" ht="51" spans="1:27">
      <c r="A68" s="30" t="s">
        <v>329</v>
      </c>
      <c r="B68" s="30">
        <v>1</v>
      </c>
      <c r="C68" s="30" t="s">
        <v>330</v>
      </c>
      <c r="D68" s="30" t="s">
        <v>32</v>
      </c>
      <c r="E68" s="30" t="s">
        <v>331</v>
      </c>
      <c r="F68" s="30" t="s">
        <v>332</v>
      </c>
      <c r="G68" s="30" t="s">
        <v>333</v>
      </c>
      <c r="H68" s="30" t="s">
        <v>334</v>
      </c>
      <c r="I68" s="46">
        <v>61712.4</v>
      </c>
      <c r="J68" s="46">
        <v>3300</v>
      </c>
      <c r="K68" s="46"/>
      <c r="L68" s="46">
        <v>49306.68</v>
      </c>
      <c r="M68" s="46"/>
      <c r="N68" s="46"/>
      <c r="O68" s="46"/>
      <c r="P68" s="46"/>
      <c r="Q68" s="46"/>
      <c r="R68" s="46"/>
      <c r="S68" s="46"/>
      <c r="T68" s="46">
        <v>9105.72</v>
      </c>
      <c r="U68" s="60">
        <f t="shared" si="3"/>
        <v>0.147550897388531</v>
      </c>
      <c r="V68" s="46" t="s">
        <v>335</v>
      </c>
      <c r="W68" s="85">
        <v>29304.84</v>
      </c>
      <c r="X68" s="40">
        <f t="shared" ref="X68:X73" si="9">W68*U68</f>
        <v>4323.95543982733</v>
      </c>
      <c r="Y68" s="78">
        <v>20</v>
      </c>
      <c r="Z68" s="78">
        <f t="shared" ref="Z68:Z73" si="10">X68-Y68</f>
        <v>4303.95543982733</v>
      </c>
      <c r="AA68" s="79"/>
    </row>
    <row r="69" ht="51" spans="1:27">
      <c r="A69" s="30" t="s">
        <v>329</v>
      </c>
      <c r="B69" s="30">
        <v>2</v>
      </c>
      <c r="C69" s="30" t="s">
        <v>336</v>
      </c>
      <c r="D69" s="30" t="s">
        <v>32</v>
      </c>
      <c r="E69" s="30" t="s">
        <v>331</v>
      </c>
      <c r="F69" s="30" t="s">
        <v>337</v>
      </c>
      <c r="G69" s="30" t="s">
        <v>338</v>
      </c>
      <c r="H69" s="30" t="s">
        <v>339</v>
      </c>
      <c r="I69" s="46">
        <v>66190.49</v>
      </c>
      <c r="J69" s="46">
        <v>0</v>
      </c>
      <c r="K69" s="46"/>
      <c r="L69" s="46">
        <v>56589.68</v>
      </c>
      <c r="M69" s="46"/>
      <c r="N69" s="46"/>
      <c r="O69" s="46"/>
      <c r="P69" s="46"/>
      <c r="Q69" s="46"/>
      <c r="R69" s="46"/>
      <c r="S69" s="46"/>
      <c r="T69" s="46">
        <v>9600.81</v>
      </c>
      <c r="U69" s="60">
        <f t="shared" si="3"/>
        <v>0.145048178371243</v>
      </c>
      <c r="V69" s="46" t="s">
        <v>340</v>
      </c>
      <c r="W69" s="85">
        <v>33049.49</v>
      </c>
      <c r="X69" s="40">
        <f t="shared" si="9"/>
        <v>4793.76832059862</v>
      </c>
      <c r="Y69" s="78">
        <v>25</v>
      </c>
      <c r="Z69" s="78">
        <f t="shared" si="10"/>
        <v>4768.76832059862</v>
      </c>
      <c r="AA69" s="79"/>
    </row>
    <row r="70" ht="51" spans="1:27">
      <c r="A70" s="30" t="s">
        <v>329</v>
      </c>
      <c r="B70" s="30">
        <v>3</v>
      </c>
      <c r="C70" s="30" t="s">
        <v>341</v>
      </c>
      <c r="D70" s="30" t="s">
        <v>32</v>
      </c>
      <c r="E70" s="30" t="s">
        <v>331</v>
      </c>
      <c r="F70" s="30" t="s">
        <v>82</v>
      </c>
      <c r="G70" s="30" t="s">
        <v>342</v>
      </c>
      <c r="H70" s="30" t="s">
        <v>343</v>
      </c>
      <c r="I70" s="46">
        <v>40468.5</v>
      </c>
      <c r="J70" s="46">
        <v>1295</v>
      </c>
      <c r="K70" s="46"/>
      <c r="L70" s="46">
        <v>37895.78</v>
      </c>
      <c r="M70" s="46"/>
      <c r="N70" s="46"/>
      <c r="O70" s="46"/>
      <c r="P70" s="46"/>
      <c r="Q70" s="46"/>
      <c r="R70" s="46"/>
      <c r="S70" s="46"/>
      <c r="T70" s="46">
        <v>1277.72</v>
      </c>
      <c r="U70" s="60">
        <f t="shared" si="3"/>
        <v>0.0315731989077925</v>
      </c>
      <c r="V70" s="46" t="s">
        <v>344</v>
      </c>
      <c r="W70" s="85">
        <v>40567.5</v>
      </c>
      <c r="X70" s="40">
        <f t="shared" si="9"/>
        <v>1280.84574669187</v>
      </c>
      <c r="Y70" s="78">
        <v>62</v>
      </c>
      <c r="Z70" s="78">
        <f t="shared" si="10"/>
        <v>1218.84574669187</v>
      </c>
      <c r="AA70" s="79"/>
    </row>
    <row r="71" ht="51" spans="1:27">
      <c r="A71" s="30" t="s">
        <v>329</v>
      </c>
      <c r="B71" s="30">
        <v>4</v>
      </c>
      <c r="C71" s="30" t="s">
        <v>345</v>
      </c>
      <c r="D71" s="30" t="s">
        <v>32</v>
      </c>
      <c r="E71" s="30" t="s">
        <v>331</v>
      </c>
      <c r="F71" s="30" t="s">
        <v>346</v>
      </c>
      <c r="G71" s="30" t="s">
        <v>347</v>
      </c>
      <c r="H71" s="30" t="s">
        <v>348</v>
      </c>
      <c r="I71" s="46">
        <v>15034.51</v>
      </c>
      <c r="J71" s="46">
        <v>0</v>
      </c>
      <c r="K71" s="46"/>
      <c r="L71" s="46">
        <v>6297.53</v>
      </c>
      <c r="M71" s="46"/>
      <c r="N71" s="46"/>
      <c r="O71" s="46"/>
      <c r="P71" s="46"/>
      <c r="Q71" s="46"/>
      <c r="R71" s="46"/>
      <c r="S71" s="46"/>
      <c r="T71" s="46">
        <v>8736.98</v>
      </c>
      <c r="U71" s="60">
        <f t="shared" si="3"/>
        <v>0.581128350707805</v>
      </c>
      <c r="V71" s="46" t="s">
        <v>349</v>
      </c>
      <c r="W71" s="85">
        <v>15034.51</v>
      </c>
      <c r="X71" s="40">
        <f t="shared" si="9"/>
        <v>8736.98</v>
      </c>
      <c r="Y71" s="78">
        <v>30</v>
      </c>
      <c r="Z71" s="78">
        <f t="shared" si="10"/>
        <v>8706.98</v>
      </c>
      <c r="AA71" s="79"/>
    </row>
    <row r="72" ht="38.25" spans="1:27">
      <c r="A72" s="30" t="s">
        <v>329</v>
      </c>
      <c r="B72" s="30">
        <v>5</v>
      </c>
      <c r="C72" s="30" t="s">
        <v>350</v>
      </c>
      <c r="D72" s="30" t="s">
        <v>39</v>
      </c>
      <c r="E72" s="30" t="s">
        <v>351</v>
      </c>
      <c r="F72" s="30" t="s">
        <v>346</v>
      </c>
      <c r="G72" s="30" t="s">
        <v>352</v>
      </c>
      <c r="H72" s="30" t="s">
        <v>353</v>
      </c>
      <c r="I72" s="46">
        <v>33638.14</v>
      </c>
      <c r="J72" s="46">
        <v>0</v>
      </c>
      <c r="K72" s="46"/>
      <c r="L72" s="46">
        <v>0</v>
      </c>
      <c r="M72" s="46"/>
      <c r="N72" s="46"/>
      <c r="O72" s="46"/>
      <c r="P72" s="46"/>
      <c r="Q72" s="46"/>
      <c r="R72" s="46"/>
      <c r="S72" s="46"/>
      <c r="T72" s="46">
        <v>33638.14</v>
      </c>
      <c r="U72" s="60"/>
      <c r="V72" s="46" t="s">
        <v>354</v>
      </c>
      <c r="W72" s="85">
        <v>24290.38</v>
      </c>
      <c r="X72" s="40">
        <v>24290.38</v>
      </c>
      <c r="Y72" s="78">
        <v>30</v>
      </c>
      <c r="Z72" s="78">
        <f t="shared" si="10"/>
        <v>24260.38</v>
      </c>
      <c r="AA72" s="79"/>
    </row>
    <row r="73" ht="51" spans="1:27">
      <c r="A73" s="30" t="s">
        <v>329</v>
      </c>
      <c r="B73" s="30">
        <v>6</v>
      </c>
      <c r="C73" s="30" t="s">
        <v>355</v>
      </c>
      <c r="D73" s="30" t="s">
        <v>32</v>
      </c>
      <c r="E73" s="30" t="s">
        <v>331</v>
      </c>
      <c r="F73" s="30" t="s">
        <v>356</v>
      </c>
      <c r="G73" s="30" t="s">
        <v>357</v>
      </c>
      <c r="H73" s="30" t="s">
        <v>358</v>
      </c>
      <c r="I73" s="46">
        <v>58273.84</v>
      </c>
      <c r="J73" s="46">
        <v>1000</v>
      </c>
      <c r="K73" s="46"/>
      <c r="L73" s="46">
        <v>33709.13</v>
      </c>
      <c r="M73" s="46"/>
      <c r="N73" s="46"/>
      <c r="O73" s="46"/>
      <c r="P73" s="46"/>
      <c r="Q73" s="46"/>
      <c r="R73" s="46"/>
      <c r="S73" s="46"/>
      <c r="T73" s="46">
        <v>23564.71</v>
      </c>
      <c r="U73" s="60"/>
      <c r="V73" s="46" t="s">
        <v>50</v>
      </c>
      <c r="W73" s="85">
        <v>23564.71</v>
      </c>
      <c r="X73" s="40">
        <v>23564.71</v>
      </c>
      <c r="Y73" s="78">
        <v>105</v>
      </c>
      <c r="Z73" s="78">
        <f t="shared" si="10"/>
        <v>23459.71</v>
      </c>
      <c r="AA73" s="79"/>
    </row>
    <row r="74" ht="25" customHeight="true" spans="1:27">
      <c r="A74" s="80" t="s">
        <v>221</v>
      </c>
      <c r="B74" s="81"/>
      <c r="C74" s="81"/>
      <c r="D74" s="81"/>
      <c r="E74" s="81"/>
      <c r="F74" s="81"/>
      <c r="G74" s="81"/>
      <c r="H74" s="83"/>
      <c r="I74" s="45">
        <f>SUM(I68:I73)</f>
        <v>275317.88</v>
      </c>
      <c r="J74" s="45">
        <f t="shared" ref="J74:T74" si="11">SUBTOTAL(9,J68:J73)</f>
        <v>5595</v>
      </c>
      <c r="K74" s="45">
        <f t="shared" si="11"/>
        <v>0</v>
      </c>
      <c r="L74" s="45">
        <f t="shared" si="11"/>
        <v>183798.8</v>
      </c>
      <c r="M74" s="45">
        <f t="shared" si="11"/>
        <v>0</v>
      </c>
      <c r="N74" s="45">
        <f t="shared" si="11"/>
        <v>0</v>
      </c>
      <c r="O74" s="45">
        <f t="shared" si="11"/>
        <v>0</v>
      </c>
      <c r="P74" s="45">
        <f t="shared" si="11"/>
        <v>0</v>
      </c>
      <c r="Q74" s="45">
        <f t="shared" si="11"/>
        <v>0</v>
      </c>
      <c r="R74" s="45">
        <f t="shared" si="11"/>
        <v>0</v>
      </c>
      <c r="S74" s="45">
        <f t="shared" si="11"/>
        <v>0</v>
      </c>
      <c r="T74" s="45">
        <f t="shared" si="11"/>
        <v>85924.08</v>
      </c>
      <c r="U74" s="60">
        <f t="shared" si="3"/>
        <v>0.312090446141747</v>
      </c>
      <c r="V74" s="67"/>
      <c r="W74" s="68">
        <f>SUM(W68:W73)</f>
        <v>165811.43</v>
      </c>
      <c r="X74" s="69">
        <f>SUBTOTAL(9,X68:X73)</f>
        <v>66990.6395071178</v>
      </c>
      <c r="Y74" s="69">
        <f>SUM(Y68:Y73)</f>
        <v>272</v>
      </c>
      <c r="Z74" s="69">
        <f>SUBTOTAL(9,Z68:Z73)</f>
        <v>66718.6395071178</v>
      </c>
      <c r="AA74" s="87"/>
    </row>
    <row r="75" ht="47" customHeight="true" spans="1:27">
      <c r="A75" s="82" t="s">
        <v>359</v>
      </c>
      <c r="B75" s="82"/>
      <c r="C75" s="82"/>
      <c r="D75" s="82"/>
      <c r="E75" s="82"/>
      <c r="F75" s="82"/>
      <c r="G75" s="82"/>
      <c r="H75" s="82"/>
      <c r="I75" s="84">
        <f>I43+I46+I67+I74</f>
        <v>3292990.31</v>
      </c>
      <c r="J75" s="84">
        <f t="shared" ref="J75:T75" si="12">J43+J46+J67+J74</f>
        <v>118712.54</v>
      </c>
      <c r="K75" s="84">
        <f t="shared" si="12"/>
        <v>12318.98</v>
      </c>
      <c r="L75" s="84">
        <f t="shared" si="12"/>
        <v>1433163.66</v>
      </c>
      <c r="M75" s="84">
        <f t="shared" si="12"/>
        <v>24263.81</v>
      </c>
      <c r="N75" s="84">
        <f t="shared" si="12"/>
        <v>34781.03</v>
      </c>
      <c r="O75" s="84">
        <f t="shared" si="12"/>
        <v>22794.9</v>
      </c>
      <c r="P75" s="84">
        <f t="shared" si="12"/>
        <v>188118.95</v>
      </c>
      <c r="Q75" s="84">
        <f t="shared" si="12"/>
        <v>0</v>
      </c>
      <c r="R75" s="84">
        <f t="shared" si="12"/>
        <v>307961.26</v>
      </c>
      <c r="S75" s="84">
        <f t="shared" si="12"/>
        <v>0</v>
      </c>
      <c r="T75" s="84">
        <f t="shared" si="12"/>
        <v>1150875.18</v>
      </c>
      <c r="U75" s="84"/>
      <c r="V75" s="84">
        <f t="shared" ref="U75:Z75" si="13">V43+V46+V67+V74</f>
        <v>0</v>
      </c>
      <c r="W75" s="84">
        <f t="shared" si="13"/>
        <v>1595956.9</v>
      </c>
      <c r="X75" s="86">
        <f t="shared" si="13"/>
        <v>736022.363482825</v>
      </c>
      <c r="Y75" s="86">
        <f t="shared" si="13"/>
        <v>1606.27</v>
      </c>
      <c r="Z75" s="86">
        <f t="shared" si="13"/>
        <v>734416.093482825</v>
      </c>
      <c r="AA75" s="88"/>
    </row>
    <row r="76" spans="21:24">
      <c r="U76"/>
      <c r="V76"/>
      <c r="X76"/>
    </row>
  </sheetData>
  <autoFilter ref="A3:AA75">
    <extLst/>
  </autoFilter>
  <mergeCells count="6">
    <mergeCell ref="C1:AA1"/>
    <mergeCell ref="A43:H43"/>
    <mergeCell ref="A46:H46"/>
    <mergeCell ref="A67:H67"/>
    <mergeCell ref="A74:H74"/>
    <mergeCell ref="A75:H75"/>
  </mergeCells>
  <pageMargins left="0.393055555555556" right="0.118055555555556" top="0.156944444444444" bottom="0.196527777777778" header="0.156944444444444" footer="0.0388888888888889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2021-01-18T18:35:00Z</dcterms:created>
  <dcterms:modified xsi:type="dcterms:W3CDTF">2022-12-05T16:08:45Z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F808DB200DB64E4695CC74BCF38FF81C</vt:lpwstr>
  </property>
</Properties>
</file>